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PARANÁ\VOCÊ É O CHEF MÉDICOS\"/>
    </mc:Choice>
  </mc:AlternateContent>
  <bookViews>
    <workbookView xWindow="0" yWindow="0" windowWidth="20490" windowHeight="7095"/>
  </bookViews>
  <sheets>
    <sheet name="ESTADO" sheetId="3" r:id="rId1"/>
    <sheet name="Resumo de Entregas e Aproveitam" sheetId="1" r:id="rId2"/>
    <sheet name="Cópia de Resumo de Entregas e A" sheetId="2" state="hidden" r:id="rId3"/>
    <sheet name="Simulação Mídia" sheetId="4" state="hidden" r:id="rId4"/>
    <sheet name="TAB Social Branded " sheetId="5" state="hidden" r:id="rId5"/>
    <sheet name="TAB Redes Sociais (100%)" sheetId="6" state="hidden" r:id="rId6"/>
    <sheet name="TAB Redes Sociais (30%)" sheetId="7" state="hidden" r:id="rId7"/>
    <sheet name="TAB RICtv 2023" sheetId="8" state="hidden" r:id="rId8"/>
    <sheet name="TAB RIC Mais" sheetId="9" state="hidden" r:id="rId9"/>
    <sheet name="TAB Zedia" sheetId="10" state="hidden" r:id="rId10"/>
    <sheet name="TAB RIC Podcasts" sheetId="11" state="hidden" r:id="rId11"/>
    <sheet name="Tab JP News (mai23)" sheetId="12" state="hidden" r:id="rId12"/>
    <sheet name="Tab Jovem Pan (mai23)" sheetId="13" state="hidden" r:id="rId13"/>
    <sheet name="Tab JP Folha (mai23)" sheetId="14" state="hidden" r:id="rId14"/>
    <sheet name="Tab Topview (mai23)" sheetId="15" state="hidden" r:id="rId15"/>
  </sheets>
  <definedNames>
    <definedName name="_xlnm._FilterDatabase" localSheetId="5" hidden="1">'TAB Redes Sociais (100%)'!$A$1:$A$966</definedName>
    <definedName name="_xlnm._FilterDatabase" localSheetId="6" hidden="1">'TAB Redes Sociais (30%)'!$A$1:$A$990</definedName>
    <definedName name="_xlnm._FilterDatabase" localSheetId="8" hidden="1">'TAB RIC Mais'!$A$1:$B$7</definedName>
    <definedName name="_xlnm._FilterDatabase" localSheetId="9" hidden="1">'TAB Zedia'!$A$1:$B$8</definedName>
    <definedName name="ins_tv_ctba">#REF!</definedName>
    <definedName name="ins_tv_ldn">#REF!</definedName>
    <definedName name="ins_tv_mga">#REF!</definedName>
    <definedName name="ins_tv_oeste">#REF!</definedName>
    <definedName name="midia_total_neg" localSheetId="3">#REF!</definedName>
    <definedName name="midia_total_neg">#REF!</definedName>
    <definedName name="midia_total_tab" localSheetId="3">'Simulação Mídia'!$C$7</definedName>
    <definedName name="midia_total_tab">#REF!</definedName>
    <definedName name="neg_dig">#REF!</definedName>
    <definedName name="neg_jp_ctba" localSheetId="2">#REF!</definedName>
    <definedName name="neg_jp_ctba" localSheetId="0">#REF!</definedName>
    <definedName name="neg_jp_ctba" localSheetId="1">#REF!</definedName>
    <definedName name="neg_jp_ctba">#REF!</definedName>
    <definedName name="neg_jp_cvel" localSheetId="2">#REF!</definedName>
    <definedName name="neg_jp_cvel" localSheetId="0">#REF!</definedName>
    <definedName name="neg_jp_cvel" localSheetId="1">#REF!</definedName>
    <definedName name="neg_jp_cvel">#REF!</definedName>
    <definedName name="neg_jp_estado" localSheetId="2">#REF!</definedName>
    <definedName name="neg_jp_estado" localSheetId="0">#REF!</definedName>
    <definedName name="neg_jp_estado" localSheetId="1">#REF!</definedName>
    <definedName name="neg_jp_estado">#REF!</definedName>
    <definedName name="neg_jp_pg" localSheetId="2">#REF!</definedName>
    <definedName name="neg_jp_pg" localSheetId="0">#REF!</definedName>
    <definedName name="neg_jp_pg" localSheetId="1">#REF!</definedName>
    <definedName name="neg_jp_pg">#REF!</definedName>
    <definedName name="neg_tv_ctba">#REF!</definedName>
    <definedName name="neg_tv_estado">#REF!</definedName>
    <definedName name="neg_tv_ldn">#REF!</definedName>
    <definedName name="neg_tv_mga">#REF!</definedName>
    <definedName name="neg_tv_oeste">#REF!</definedName>
    <definedName name="tab_dig">#REF!</definedName>
    <definedName name="tab_jp_ctba" localSheetId="2">#REF!</definedName>
    <definedName name="tab_jp_ctba" localSheetId="0">#REF!</definedName>
    <definedName name="tab_jp_ctba" localSheetId="1">#REF!</definedName>
    <definedName name="tab_jp_ctba">#REF!</definedName>
    <definedName name="tab_jp_cvel" localSheetId="2">#REF!</definedName>
    <definedName name="tab_jp_cvel" localSheetId="0">#REF!</definedName>
    <definedName name="tab_jp_cvel" localSheetId="1">#REF!</definedName>
    <definedName name="tab_jp_cvel">#REF!</definedName>
    <definedName name="tab_jp_estado" localSheetId="2">#REF!</definedName>
    <definedName name="tab_jp_estado" localSheetId="0">#REF!</definedName>
    <definedName name="tab_jp_estado" localSheetId="1">#REF!</definedName>
    <definedName name="tab_jp_estado">#REF!</definedName>
    <definedName name="tab_jp_pg" localSheetId="2">#REF!</definedName>
    <definedName name="tab_jp_pg" localSheetId="0">#REF!</definedName>
    <definedName name="tab_jp_pg" localSheetId="1">#REF!</definedName>
    <definedName name="tab_jp_pg">#REF!</definedName>
    <definedName name="tab_tv_ctba">#REF!</definedName>
    <definedName name="tab_tv_estado">#REF!</definedName>
    <definedName name="tab_tv_ldna">#REF!</definedName>
    <definedName name="tab_tv_mga">#REF!</definedName>
    <definedName name="tab_tv_oeste">#REF!</definedName>
  </definedNames>
  <calcPr calcId="191029"/>
</workbook>
</file>

<file path=xl/calcChain.xml><?xml version="1.0" encoding="utf-8"?>
<calcChain xmlns="http://schemas.openxmlformats.org/spreadsheetml/2006/main">
  <c r="G16" i="15" l="1"/>
  <c r="G10" i="15"/>
  <c r="G8" i="15"/>
  <c r="G14" i="15" s="1"/>
  <c r="G7" i="15"/>
  <c r="G5" i="15"/>
  <c r="G4" i="15"/>
  <c r="G3" i="15"/>
  <c r="C28" i="14"/>
  <c r="B28" i="14"/>
  <c r="D27" i="14"/>
  <c r="D28" i="14" s="1"/>
  <c r="C27" i="14"/>
  <c r="B26" i="14"/>
  <c r="D25" i="14"/>
  <c r="D26" i="14" s="1"/>
  <c r="C25" i="14"/>
  <c r="C26" i="14" s="1"/>
  <c r="B24" i="14"/>
  <c r="D22" i="14"/>
  <c r="C22" i="14"/>
  <c r="B22" i="14"/>
  <c r="C20" i="14"/>
  <c r="C23" i="14" s="1"/>
  <c r="C24" i="14" s="1"/>
  <c r="B20" i="14"/>
  <c r="D19" i="14"/>
  <c r="D20" i="14" s="1"/>
  <c r="D23" i="14" s="1"/>
  <c r="D24" i="14" s="1"/>
  <c r="C19" i="14"/>
  <c r="B18" i="14"/>
  <c r="D17" i="14"/>
  <c r="D18" i="14" s="1"/>
  <c r="C17" i="14"/>
  <c r="C18" i="14" s="1"/>
  <c r="B16" i="14"/>
  <c r="D15" i="14"/>
  <c r="D16" i="14" s="1"/>
  <c r="C15" i="14"/>
  <c r="C16" i="14" s="1"/>
  <c r="D14" i="14"/>
  <c r="B14" i="14"/>
  <c r="D13" i="14"/>
  <c r="C13" i="14"/>
  <c r="C14" i="14" s="1"/>
  <c r="C12" i="14"/>
  <c r="B12" i="14"/>
  <c r="E12" i="14" s="1"/>
  <c r="E13" i="14" s="1"/>
  <c r="E11" i="14"/>
  <c r="D11" i="14"/>
  <c r="D12" i="14" s="1"/>
  <c r="C11" i="14"/>
  <c r="E10" i="14"/>
  <c r="D10" i="14"/>
  <c r="C10" i="14"/>
  <c r="B10" i="14"/>
  <c r="E9" i="14"/>
  <c r="E8" i="14"/>
  <c r="D8" i="14"/>
  <c r="C8" i="14"/>
  <c r="B8" i="14"/>
  <c r="E7" i="14"/>
  <c r="D7" i="14"/>
  <c r="C7" i="14"/>
  <c r="B7" i="14"/>
  <c r="E5" i="14"/>
  <c r="D5" i="14"/>
  <c r="C5" i="14"/>
  <c r="B5" i="14"/>
  <c r="E4" i="14"/>
  <c r="D4" i="14"/>
  <c r="C4" i="14"/>
  <c r="B4" i="14"/>
  <c r="E3" i="14"/>
  <c r="D3" i="14"/>
  <c r="C3" i="14"/>
  <c r="B3" i="14"/>
  <c r="Q25" i="13"/>
  <c r="K25" i="13"/>
  <c r="J25" i="13"/>
  <c r="D25" i="13"/>
  <c r="C25" i="13"/>
  <c r="S24" i="13"/>
  <c r="S25" i="13" s="1"/>
  <c r="R24" i="13"/>
  <c r="R25" i="13" s="1"/>
  <c r="L24" i="13"/>
  <c r="L25" i="13" s="1"/>
  <c r="K24" i="13"/>
  <c r="D24" i="13"/>
  <c r="C24" i="13"/>
  <c r="R23" i="13"/>
  <c r="Q23" i="13"/>
  <c r="J23" i="13"/>
  <c r="D23" i="13"/>
  <c r="C23" i="13"/>
  <c r="B23" i="13"/>
  <c r="S22" i="13"/>
  <c r="S23" i="13" s="1"/>
  <c r="R22" i="13"/>
  <c r="L22" i="13"/>
  <c r="L23" i="13" s="1"/>
  <c r="K22" i="13"/>
  <c r="K23" i="13" s="1"/>
  <c r="D22" i="13"/>
  <c r="C22" i="13"/>
  <c r="S21" i="13"/>
  <c r="Q21" i="13"/>
  <c r="J21" i="13"/>
  <c r="C21" i="13"/>
  <c r="B21" i="13"/>
  <c r="S20" i="13"/>
  <c r="R20" i="13"/>
  <c r="R21" i="13" s="1"/>
  <c r="L20" i="13"/>
  <c r="L21" i="13" s="1"/>
  <c r="K20" i="13"/>
  <c r="K21" i="13" s="1"/>
  <c r="D20" i="13"/>
  <c r="D21" i="13" s="1"/>
  <c r="C20" i="13"/>
  <c r="S19" i="13"/>
  <c r="R19" i="13"/>
  <c r="Q19" i="13"/>
  <c r="L19" i="13"/>
  <c r="K19" i="13"/>
  <c r="J19" i="13"/>
  <c r="D19" i="13"/>
  <c r="C19" i="13"/>
  <c r="B19" i="13"/>
  <c r="S17" i="13"/>
  <c r="Q17" i="13"/>
  <c r="J17" i="13"/>
  <c r="C17" i="13"/>
  <c r="B17" i="13"/>
  <c r="S16" i="13"/>
  <c r="R16" i="13"/>
  <c r="R17" i="13" s="1"/>
  <c r="L16" i="13"/>
  <c r="L17" i="13" s="1"/>
  <c r="K16" i="13"/>
  <c r="K17" i="13" s="1"/>
  <c r="D16" i="13"/>
  <c r="D17" i="13" s="1"/>
  <c r="C16" i="13"/>
  <c r="R15" i="13"/>
  <c r="Q15" i="13"/>
  <c r="J15" i="13"/>
  <c r="B15" i="13"/>
  <c r="S14" i="13"/>
  <c r="S15" i="13" s="1"/>
  <c r="R14" i="13"/>
  <c r="L14" i="13"/>
  <c r="L15" i="13" s="1"/>
  <c r="K14" i="13"/>
  <c r="K15" i="13" s="1"/>
  <c r="D14" i="13"/>
  <c r="D15" i="13" s="1"/>
  <c r="C14" i="13"/>
  <c r="C15" i="13" s="1"/>
  <c r="S13" i="13"/>
  <c r="Q13" i="13"/>
  <c r="M13" i="13"/>
  <c r="J13" i="13"/>
  <c r="F13" i="13"/>
  <c r="B13" i="13"/>
  <c r="U12" i="13"/>
  <c r="U13" i="13" s="1"/>
  <c r="S12" i="13"/>
  <c r="R12" i="13"/>
  <c r="R13" i="13" s="1"/>
  <c r="Q12" i="13"/>
  <c r="T12" i="13" s="1"/>
  <c r="T13" i="13" s="1"/>
  <c r="N12" i="13"/>
  <c r="N13" i="13" s="1"/>
  <c r="M12" i="13"/>
  <c r="L12" i="13"/>
  <c r="L13" i="13" s="1"/>
  <c r="K12" i="13"/>
  <c r="K13" i="13" s="1"/>
  <c r="J12" i="13"/>
  <c r="F12" i="13"/>
  <c r="E12" i="13"/>
  <c r="E13" i="13" s="1"/>
  <c r="C12" i="13"/>
  <c r="C13" i="13" s="1"/>
  <c r="B12" i="13"/>
  <c r="D12" i="13" s="1"/>
  <c r="D13" i="13" s="1"/>
  <c r="Q11" i="13"/>
  <c r="U11" i="13" s="1"/>
  <c r="M11" i="13"/>
  <c r="J11" i="13"/>
  <c r="K11" i="13" s="1"/>
  <c r="E11" i="13"/>
  <c r="D11" i="13"/>
  <c r="B11" i="13"/>
  <c r="F11" i="13" s="1"/>
  <c r="T10" i="13"/>
  <c r="Q10" i="13"/>
  <c r="N10" i="13"/>
  <c r="L10" i="13"/>
  <c r="J10" i="13"/>
  <c r="U9" i="13"/>
  <c r="U10" i="13" s="1"/>
  <c r="T9" i="13"/>
  <c r="S9" i="13"/>
  <c r="S10" i="13" s="1"/>
  <c r="R9" i="13"/>
  <c r="R10" i="13" s="1"/>
  <c r="Q9" i="13"/>
  <c r="N9" i="13"/>
  <c r="M9" i="13"/>
  <c r="M10" i="13" s="1"/>
  <c r="L9" i="13"/>
  <c r="K9" i="13"/>
  <c r="K10" i="13" s="1"/>
  <c r="J9" i="13"/>
  <c r="B9" i="13"/>
  <c r="F9" i="13" s="1"/>
  <c r="F10" i="13" s="1"/>
  <c r="U8" i="13"/>
  <c r="T8" i="13"/>
  <c r="S8" i="13"/>
  <c r="R8" i="13"/>
  <c r="Q8" i="13"/>
  <c r="N8" i="13"/>
  <c r="M8" i="13"/>
  <c r="L8" i="13"/>
  <c r="K8" i="13"/>
  <c r="J8" i="13"/>
  <c r="F8" i="13"/>
  <c r="E8" i="13"/>
  <c r="D8" i="13"/>
  <c r="C8" i="13"/>
  <c r="B8" i="13"/>
  <c r="U7" i="13"/>
  <c r="T7" i="13"/>
  <c r="S7" i="13"/>
  <c r="R7" i="13"/>
  <c r="Q7" i="13"/>
  <c r="N7" i="13"/>
  <c r="M7" i="13"/>
  <c r="L7" i="13"/>
  <c r="K7" i="13"/>
  <c r="J7" i="13"/>
  <c r="F7" i="13"/>
  <c r="E7" i="13"/>
  <c r="D7" i="13"/>
  <c r="C7" i="13"/>
  <c r="B7" i="13"/>
  <c r="U5" i="13"/>
  <c r="T5" i="13"/>
  <c r="S5" i="13"/>
  <c r="R5" i="13"/>
  <c r="Q5" i="13"/>
  <c r="N5" i="13"/>
  <c r="M5" i="13"/>
  <c r="L5" i="13"/>
  <c r="K5" i="13"/>
  <c r="J5" i="13"/>
  <c r="B5" i="13"/>
  <c r="U4" i="13"/>
  <c r="T4" i="13"/>
  <c r="S4" i="13"/>
  <c r="R4" i="13"/>
  <c r="Q4" i="13"/>
  <c r="N4" i="13"/>
  <c r="M4" i="13"/>
  <c r="L4" i="13"/>
  <c r="K4" i="13"/>
  <c r="J4" i="13"/>
  <c r="F4" i="13"/>
  <c r="E4" i="13"/>
  <c r="D4" i="13"/>
  <c r="C4" i="13"/>
  <c r="B4" i="13"/>
  <c r="U3" i="13"/>
  <c r="T3" i="13"/>
  <c r="S3" i="13"/>
  <c r="R3" i="13"/>
  <c r="Q3" i="13"/>
  <c r="N3" i="13"/>
  <c r="M3" i="13"/>
  <c r="L3" i="13"/>
  <c r="K3" i="13"/>
  <c r="J3" i="13"/>
  <c r="F3" i="13"/>
  <c r="E3" i="13"/>
  <c r="D3" i="13"/>
  <c r="C3" i="13"/>
  <c r="B3" i="13"/>
  <c r="N12" i="12"/>
  <c r="L12" i="12"/>
  <c r="G12" i="12"/>
  <c r="B12" i="12"/>
  <c r="N11" i="12"/>
  <c r="M11" i="12"/>
  <c r="M12" i="12" s="1"/>
  <c r="L11" i="12"/>
  <c r="I11" i="12"/>
  <c r="I12" i="12" s="1"/>
  <c r="H11" i="12"/>
  <c r="H12" i="12" s="1"/>
  <c r="G11" i="12"/>
  <c r="D11" i="12"/>
  <c r="D12" i="12" s="1"/>
  <c r="C11" i="12"/>
  <c r="C12" i="12" s="1"/>
  <c r="B11" i="12"/>
  <c r="N10" i="12"/>
  <c r="I10" i="12"/>
  <c r="D10" i="12"/>
  <c r="B10" i="12"/>
  <c r="N9" i="12"/>
  <c r="M9" i="12"/>
  <c r="M10" i="12" s="1"/>
  <c r="L9" i="12"/>
  <c r="L10" i="12" s="1"/>
  <c r="I9" i="12"/>
  <c r="H9" i="12"/>
  <c r="H10" i="12" s="1"/>
  <c r="G9" i="12"/>
  <c r="G10" i="12" s="1"/>
  <c r="D9" i="12"/>
  <c r="C9" i="12"/>
  <c r="C10" i="12" s="1"/>
  <c r="B9" i="12"/>
  <c r="N8" i="12"/>
  <c r="M8" i="12"/>
  <c r="L8" i="12"/>
  <c r="I8" i="12"/>
  <c r="H8" i="12"/>
  <c r="G8" i="12"/>
  <c r="D8" i="12"/>
  <c r="C8" i="12"/>
  <c r="B8" i="12"/>
  <c r="N7" i="12"/>
  <c r="M7" i="12"/>
  <c r="L7" i="12"/>
  <c r="I7" i="12"/>
  <c r="H7" i="12"/>
  <c r="G7" i="12"/>
  <c r="D7" i="12"/>
  <c r="C7" i="12"/>
  <c r="B7" i="12"/>
  <c r="N5" i="12"/>
  <c r="M5" i="12"/>
  <c r="L5" i="12"/>
  <c r="I5" i="12"/>
  <c r="H5" i="12"/>
  <c r="G5" i="12"/>
  <c r="D5" i="12"/>
  <c r="C5" i="12"/>
  <c r="B5" i="12"/>
  <c r="N4" i="12"/>
  <c r="M4" i="12"/>
  <c r="L4" i="12"/>
  <c r="I4" i="12"/>
  <c r="H4" i="12"/>
  <c r="G4" i="12"/>
  <c r="D4" i="12"/>
  <c r="C4" i="12"/>
  <c r="B4" i="12"/>
  <c r="N3" i="12"/>
  <c r="M3" i="12"/>
  <c r="L3" i="12"/>
  <c r="I3" i="12"/>
  <c r="H3" i="12"/>
  <c r="G3" i="12"/>
  <c r="D3" i="12"/>
  <c r="C3" i="12"/>
  <c r="B3" i="12"/>
  <c r="B4" i="9"/>
  <c r="BO48" i="8"/>
  <c r="BO47" i="8"/>
  <c r="BO46" i="8"/>
  <c r="BT45" i="8"/>
  <c r="BS45" i="8"/>
  <c r="BQ45" i="8"/>
  <c r="BP45" i="8"/>
  <c r="BO45" i="8"/>
  <c r="BT44" i="8"/>
  <c r="BS44" i="8"/>
  <c r="BQ44" i="8"/>
  <c r="BP44" i="8"/>
  <c r="BO44" i="8"/>
  <c r="BT43" i="8"/>
  <c r="BS43" i="8"/>
  <c r="BQ43" i="8"/>
  <c r="BP43" i="8"/>
  <c r="BO43" i="8"/>
  <c r="AC43" i="8"/>
  <c r="AB43" i="8"/>
  <c r="Z43" i="8"/>
  <c r="Y43" i="8"/>
  <c r="X43" i="8"/>
  <c r="BT42" i="8"/>
  <c r="BS42" i="8"/>
  <c r="BQ42" i="8"/>
  <c r="BP42" i="8"/>
  <c r="BO42" i="8"/>
  <c r="AX42" i="8"/>
  <c r="AW42" i="8"/>
  <c r="AU42" i="8"/>
  <c r="AT42" i="8"/>
  <c r="AS42" i="8"/>
  <c r="AC42" i="8"/>
  <c r="AB42" i="8"/>
  <c r="Z42" i="8"/>
  <c r="Y42" i="8"/>
  <c r="X42" i="8"/>
  <c r="CD41" i="8"/>
  <c r="CC41" i="8"/>
  <c r="CB41" i="8"/>
  <c r="BZ41" i="8"/>
  <c r="BY41" i="8"/>
  <c r="BX41" i="8"/>
  <c r="BW41" i="8"/>
  <c r="BU41" i="8"/>
  <c r="BV41" i="8" s="1"/>
  <c r="BT41" i="8"/>
  <c r="BS41" i="8"/>
  <c r="BQ41" i="8"/>
  <c r="BP41" i="8"/>
  <c r="BO41" i="8"/>
  <c r="AX41" i="8"/>
  <c r="AW41" i="8"/>
  <c r="AU41" i="8"/>
  <c r="AT41" i="8"/>
  <c r="AS41" i="8"/>
  <c r="AC41" i="8"/>
  <c r="AB41" i="8"/>
  <c r="Z41" i="8"/>
  <c r="Y41" i="8"/>
  <c r="X41" i="8"/>
  <c r="H41" i="8"/>
  <c r="G41" i="8"/>
  <c r="E41" i="8"/>
  <c r="D41" i="8"/>
  <c r="C41" i="8"/>
  <c r="BT40" i="8"/>
  <c r="BW40" i="8" s="1"/>
  <c r="BX40" i="8" s="1"/>
  <c r="BS40" i="8"/>
  <c r="BQ40" i="8"/>
  <c r="BP40" i="8"/>
  <c r="BO40" i="8"/>
  <c r="AX40" i="8"/>
  <c r="AW40" i="8"/>
  <c r="AU40" i="8"/>
  <c r="AT40" i="8"/>
  <c r="AS40" i="8"/>
  <c r="AC40" i="8"/>
  <c r="AB40" i="8"/>
  <c r="Z40" i="8"/>
  <c r="Y40" i="8"/>
  <c r="X40" i="8"/>
  <c r="H40" i="8"/>
  <c r="G40" i="8"/>
  <c r="E40" i="8"/>
  <c r="D40" i="8"/>
  <c r="C40" i="8"/>
  <c r="BW39" i="8"/>
  <c r="BX39" i="8" s="1"/>
  <c r="BT39" i="8"/>
  <c r="BS39" i="8"/>
  <c r="BQ39" i="8"/>
  <c r="BP39" i="8"/>
  <c r="BO39" i="8"/>
  <c r="AX39" i="8"/>
  <c r="AW39" i="8"/>
  <c r="AU39" i="8"/>
  <c r="AT39" i="8"/>
  <c r="AS39" i="8"/>
  <c r="AL39" i="8"/>
  <c r="AM39" i="8" s="1"/>
  <c r="AK39" i="8"/>
  <c r="AI39" i="8"/>
  <c r="AH39" i="8"/>
  <c r="AG39" i="8"/>
  <c r="AF39" i="8"/>
  <c r="AD39" i="8"/>
  <c r="AE39" i="8" s="1"/>
  <c r="AC39" i="8"/>
  <c r="AB39" i="8"/>
  <c r="Z39" i="8"/>
  <c r="Y39" i="8"/>
  <c r="X39" i="8"/>
  <c r="H39" i="8"/>
  <c r="G39" i="8"/>
  <c r="E39" i="8"/>
  <c r="D39" i="8"/>
  <c r="C39" i="8"/>
  <c r="BT38" i="8"/>
  <c r="BW38" i="8" s="1"/>
  <c r="BX38" i="8" s="1"/>
  <c r="BS38" i="8"/>
  <c r="BQ38" i="8"/>
  <c r="BP38" i="8"/>
  <c r="BO38" i="8"/>
  <c r="BG38" i="8"/>
  <c r="BH38" i="8" s="1"/>
  <c r="BF38" i="8"/>
  <c r="BD38" i="8"/>
  <c r="BC38" i="8"/>
  <c r="BA38" i="8"/>
  <c r="BB38" i="8" s="1"/>
  <c r="AZ38" i="8"/>
  <c r="AY38" i="8"/>
  <c r="AX38" i="8"/>
  <c r="AW38" i="8"/>
  <c r="AU38" i="8"/>
  <c r="AT38" i="8"/>
  <c r="AS38" i="8"/>
  <c r="AF38" i="8"/>
  <c r="AG38" i="8" s="1"/>
  <c r="AC38" i="8"/>
  <c r="AB38" i="8"/>
  <c r="Z38" i="8"/>
  <c r="Y38" i="8"/>
  <c r="X38" i="8"/>
  <c r="H38" i="8"/>
  <c r="G38" i="8"/>
  <c r="E38" i="8"/>
  <c r="D38" i="8"/>
  <c r="C38" i="8"/>
  <c r="BT37" i="8"/>
  <c r="BW37" i="8" s="1"/>
  <c r="BX37" i="8" s="1"/>
  <c r="BS37" i="8"/>
  <c r="BQ37" i="8"/>
  <c r="BP37" i="8"/>
  <c r="BO37" i="8"/>
  <c r="AX37" i="8"/>
  <c r="BA37" i="8" s="1"/>
  <c r="BB37" i="8" s="1"/>
  <c r="AW37" i="8"/>
  <c r="AU37" i="8"/>
  <c r="AT37" i="8"/>
  <c r="AS37" i="8"/>
  <c r="AF37" i="8"/>
  <c r="AG37" i="8" s="1"/>
  <c r="AC37" i="8"/>
  <c r="AB37" i="8"/>
  <c r="Z37" i="8"/>
  <c r="Y37" i="8"/>
  <c r="X37" i="8"/>
  <c r="R37" i="8"/>
  <c r="Q37" i="8"/>
  <c r="P37" i="8"/>
  <c r="N37" i="8"/>
  <c r="M37" i="8"/>
  <c r="L37" i="8"/>
  <c r="K37" i="8"/>
  <c r="I37" i="8"/>
  <c r="J37" i="8" s="1"/>
  <c r="H37" i="8"/>
  <c r="G37" i="8"/>
  <c r="E37" i="8"/>
  <c r="D37" i="8"/>
  <c r="C37" i="8"/>
  <c r="BT36" i="8"/>
  <c r="BW36" i="8" s="1"/>
  <c r="BX36" i="8" s="1"/>
  <c r="BS36" i="8"/>
  <c r="BQ36" i="8"/>
  <c r="BP36" i="8"/>
  <c r="BO36" i="8"/>
  <c r="AX36" i="8"/>
  <c r="BA36" i="8" s="1"/>
  <c r="BB36" i="8" s="1"/>
  <c r="AW36" i="8"/>
  <c r="AU36" i="8"/>
  <c r="AT36" i="8"/>
  <c r="AS36" i="8"/>
  <c r="AF36" i="8"/>
  <c r="AG36" i="8" s="1"/>
  <c r="AC36" i="8"/>
  <c r="AB36" i="8"/>
  <c r="Z36" i="8"/>
  <c r="Y36" i="8"/>
  <c r="X36" i="8"/>
  <c r="K36" i="8"/>
  <c r="L36" i="8" s="1"/>
  <c r="H36" i="8"/>
  <c r="G36" i="8"/>
  <c r="E36" i="8"/>
  <c r="D36" i="8"/>
  <c r="C36" i="8"/>
  <c r="BT35" i="8"/>
  <c r="BW35" i="8" s="1"/>
  <c r="BX35" i="8" s="1"/>
  <c r="BS35" i="8"/>
  <c r="BQ35" i="8"/>
  <c r="BP35" i="8"/>
  <c r="BO35" i="8"/>
  <c r="BA35" i="8"/>
  <c r="BB35" i="8" s="1"/>
  <c r="AX35" i="8"/>
  <c r="AW35" i="8"/>
  <c r="AU35" i="8"/>
  <c r="AT35" i="8"/>
  <c r="AS35" i="8"/>
  <c r="AC35" i="8"/>
  <c r="AB35" i="8"/>
  <c r="Z35" i="8"/>
  <c r="Y35" i="8"/>
  <c r="X35" i="8"/>
  <c r="L35" i="8"/>
  <c r="K35" i="8"/>
  <c r="H35" i="8"/>
  <c r="G35" i="8"/>
  <c r="E35" i="8"/>
  <c r="D35" i="8"/>
  <c r="C35" i="8"/>
  <c r="BW34" i="8"/>
  <c r="BX34" i="8" s="1"/>
  <c r="BT34" i="8"/>
  <c r="BS34" i="8"/>
  <c r="BQ34" i="8"/>
  <c r="BP34" i="8"/>
  <c r="BO34" i="8"/>
  <c r="AX34" i="8"/>
  <c r="BA34" i="8" s="1"/>
  <c r="BB34" i="8" s="1"/>
  <c r="AW34" i="8"/>
  <c r="AU34" i="8"/>
  <c r="AT34" i="8"/>
  <c r="AS34" i="8"/>
  <c r="AG34" i="8"/>
  <c r="AF34" i="8"/>
  <c r="AC34" i="8"/>
  <c r="AB34" i="8"/>
  <c r="Z34" i="8"/>
  <c r="Y34" i="8"/>
  <c r="X34" i="8"/>
  <c r="K34" i="8"/>
  <c r="L34" i="8" s="1"/>
  <c r="H34" i="8"/>
  <c r="G34" i="8"/>
  <c r="E34" i="8"/>
  <c r="D34" i="8"/>
  <c r="C34" i="8"/>
  <c r="BT33" i="8"/>
  <c r="BW33" i="8" s="1"/>
  <c r="BX33" i="8" s="1"/>
  <c r="BS33" i="8"/>
  <c r="BQ33" i="8"/>
  <c r="BP33" i="8"/>
  <c r="BO33" i="8"/>
  <c r="BA33" i="8"/>
  <c r="BB33" i="8" s="1"/>
  <c r="AX33" i="8"/>
  <c r="AW33" i="8"/>
  <c r="AU33" i="8"/>
  <c r="AT33" i="8"/>
  <c r="AS33" i="8"/>
  <c r="AF33" i="8"/>
  <c r="AG33" i="8" s="1"/>
  <c r="AC33" i="8"/>
  <c r="AB33" i="8"/>
  <c r="Z33" i="8"/>
  <c r="Y33" i="8"/>
  <c r="X33" i="8"/>
  <c r="L33" i="8"/>
  <c r="K33" i="8"/>
  <c r="H33" i="8"/>
  <c r="G33" i="8"/>
  <c r="E33" i="8"/>
  <c r="D33" i="8"/>
  <c r="C33" i="8"/>
  <c r="BW32" i="8"/>
  <c r="BX32" i="8" s="1"/>
  <c r="BT32" i="8"/>
  <c r="BS32" i="8"/>
  <c r="BQ32" i="8"/>
  <c r="BP32" i="8"/>
  <c r="BO32" i="8"/>
  <c r="AX32" i="8"/>
  <c r="BA32" i="8" s="1"/>
  <c r="BB32" i="8" s="1"/>
  <c r="AW32" i="8"/>
  <c r="AU32" i="8"/>
  <c r="AT32" i="8"/>
  <c r="AS32" i="8"/>
  <c r="AG32" i="8"/>
  <c r="AF32" i="8"/>
  <c r="AC32" i="8"/>
  <c r="AB32" i="8"/>
  <c r="Z32" i="8"/>
  <c r="Y32" i="8"/>
  <c r="X32" i="8"/>
  <c r="K32" i="8"/>
  <c r="L32" i="8" s="1"/>
  <c r="H32" i="8"/>
  <c r="G32" i="8"/>
  <c r="E32" i="8"/>
  <c r="D32" i="8"/>
  <c r="C32" i="8"/>
  <c r="BT31" i="8"/>
  <c r="BW31" i="8" s="1"/>
  <c r="BX31" i="8" s="1"/>
  <c r="BS31" i="8"/>
  <c r="BQ31" i="8"/>
  <c r="BP31" i="8"/>
  <c r="BO31" i="8"/>
  <c r="BA31" i="8"/>
  <c r="BB31" i="8" s="1"/>
  <c r="AX31" i="8"/>
  <c r="AW31" i="8"/>
  <c r="AU31" i="8"/>
  <c r="AT31" i="8"/>
  <c r="AS31" i="8"/>
  <c r="AF31" i="8"/>
  <c r="AG31" i="8" s="1"/>
  <c r="AC31" i="8"/>
  <c r="AB31" i="8"/>
  <c r="Z31" i="8"/>
  <c r="Y31" i="8"/>
  <c r="X31" i="8"/>
  <c r="L31" i="8"/>
  <c r="K31" i="8"/>
  <c r="H31" i="8"/>
  <c r="G31" i="8"/>
  <c r="E31" i="8"/>
  <c r="D31" i="8"/>
  <c r="C31" i="8"/>
  <c r="BW30" i="8"/>
  <c r="BX30" i="8" s="1"/>
  <c r="BT30" i="8"/>
  <c r="BS30" i="8"/>
  <c r="BQ30" i="8"/>
  <c r="BP30" i="8"/>
  <c r="BO30" i="8"/>
  <c r="AX30" i="8"/>
  <c r="BA30" i="8" s="1"/>
  <c r="BB30" i="8" s="1"/>
  <c r="AW30" i="8"/>
  <c r="AU30" i="8"/>
  <c r="AT30" i="8"/>
  <c r="AS30" i="8"/>
  <c r="AG30" i="8"/>
  <c r="AF30" i="8"/>
  <c r="AC30" i="8"/>
  <c r="AB30" i="8"/>
  <c r="Z30" i="8"/>
  <c r="Y30" i="8"/>
  <c r="X30" i="8"/>
  <c r="T30" i="8"/>
  <c r="R30" i="8"/>
  <c r="K30" i="8"/>
  <c r="L30" i="8" s="1"/>
  <c r="H30" i="8"/>
  <c r="G30" i="8"/>
  <c r="E30" i="8"/>
  <c r="D30" i="8"/>
  <c r="C30" i="8"/>
  <c r="BT29" i="8"/>
  <c r="BW29" i="8" s="1"/>
  <c r="BX29" i="8" s="1"/>
  <c r="BS29" i="8"/>
  <c r="BQ29" i="8"/>
  <c r="BP29" i="8"/>
  <c r="BO29" i="8"/>
  <c r="BA29" i="8"/>
  <c r="BB29" i="8" s="1"/>
  <c r="AX29" i="8"/>
  <c r="AW29" i="8"/>
  <c r="AU29" i="8"/>
  <c r="AT29" i="8"/>
  <c r="AS29" i="8"/>
  <c r="AG29" i="8"/>
  <c r="AF29" i="8"/>
  <c r="AC29" i="8"/>
  <c r="AB29" i="8"/>
  <c r="Z29" i="8"/>
  <c r="Y29" i="8"/>
  <c r="X29" i="8"/>
  <c r="K29" i="8"/>
  <c r="L29" i="8" s="1"/>
  <c r="H29" i="8"/>
  <c r="G29" i="8"/>
  <c r="E29" i="8"/>
  <c r="D29" i="8"/>
  <c r="C29" i="8"/>
  <c r="BT28" i="8"/>
  <c r="BW28" i="8" s="1"/>
  <c r="BX28" i="8" s="1"/>
  <c r="BS28" i="8"/>
  <c r="BQ28" i="8"/>
  <c r="BP28" i="8"/>
  <c r="BO28" i="8"/>
  <c r="AX28" i="8"/>
  <c r="BA28" i="8" s="1"/>
  <c r="BB28" i="8" s="1"/>
  <c r="AW28" i="8"/>
  <c r="AU28" i="8"/>
  <c r="AT28" i="8"/>
  <c r="AS28" i="8"/>
  <c r="AF28" i="8"/>
  <c r="AG28" i="8" s="1"/>
  <c r="AC28" i="8"/>
  <c r="AB28" i="8"/>
  <c r="Z28" i="8"/>
  <c r="Y28" i="8"/>
  <c r="X28" i="8"/>
  <c r="K28" i="8"/>
  <c r="L28" i="8" s="1"/>
  <c r="H28" i="8"/>
  <c r="G28" i="8"/>
  <c r="E28" i="8"/>
  <c r="D28" i="8"/>
  <c r="C28" i="8"/>
  <c r="BT27" i="8"/>
  <c r="BW27" i="8" s="1"/>
  <c r="BX27" i="8" s="1"/>
  <c r="BS27" i="8"/>
  <c r="BQ27" i="8"/>
  <c r="BP27" i="8"/>
  <c r="BO27" i="8"/>
  <c r="BA27" i="8"/>
  <c r="BB27" i="8" s="1"/>
  <c r="AX27" i="8"/>
  <c r="AW27" i="8"/>
  <c r="AU27" i="8"/>
  <c r="AT27" i="8"/>
  <c r="AS27" i="8"/>
  <c r="AG27" i="8"/>
  <c r="AF27" i="8"/>
  <c r="AC27" i="8"/>
  <c r="AB27" i="8"/>
  <c r="Z27" i="8"/>
  <c r="Y27" i="8"/>
  <c r="X27" i="8"/>
  <c r="K27" i="8"/>
  <c r="L27" i="8" s="1"/>
  <c r="H27" i="8"/>
  <c r="G27" i="8"/>
  <c r="E27" i="8"/>
  <c r="D27" i="8"/>
  <c r="C27" i="8"/>
  <c r="BT26" i="8"/>
  <c r="BW26" i="8" s="1"/>
  <c r="BX26" i="8" s="1"/>
  <c r="BS26" i="8"/>
  <c r="BQ26" i="8"/>
  <c r="BP26" i="8"/>
  <c r="BO26" i="8"/>
  <c r="AX26" i="8"/>
  <c r="BA26" i="8" s="1"/>
  <c r="BB26" i="8" s="1"/>
  <c r="AW26" i="8"/>
  <c r="AU26" i="8"/>
  <c r="AT26" i="8"/>
  <c r="AS26" i="8"/>
  <c r="AF26" i="8"/>
  <c r="AG26" i="8" s="1"/>
  <c r="AC26" i="8"/>
  <c r="AB26" i="8"/>
  <c r="Z26" i="8"/>
  <c r="Y26" i="8"/>
  <c r="X26" i="8"/>
  <c r="K26" i="8"/>
  <c r="L26" i="8" s="1"/>
  <c r="H26" i="8"/>
  <c r="G26" i="8"/>
  <c r="E26" i="8"/>
  <c r="D26" i="8"/>
  <c r="C26" i="8"/>
  <c r="BT25" i="8"/>
  <c r="BW25" i="8" s="1"/>
  <c r="BX25" i="8" s="1"/>
  <c r="BS25" i="8"/>
  <c r="BQ25" i="8"/>
  <c r="BP25" i="8"/>
  <c r="BO25" i="8"/>
  <c r="BA25" i="8"/>
  <c r="BB25" i="8" s="1"/>
  <c r="AX25" i="8"/>
  <c r="AW25" i="8"/>
  <c r="AU25" i="8"/>
  <c r="AT25" i="8"/>
  <c r="AS25" i="8"/>
  <c r="AG25" i="8"/>
  <c r="AF25" i="8"/>
  <c r="AC25" i="8"/>
  <c r="AB25" i="8"/>
  <c r="Z25" i="8"/>
  <c r="Y25" i="8"/>
  <c r="X25" i="8"/>
  <c r="K25" i="8"/>
  <c r="L25" i="8" s="1"/>
  <c r="H25" i="8"/>
  <c r="G25" i="8"/>
  <c r="E25" i="8"/>
  <c r="D25" i="8"/>
  <c r="C25" i="8"/>
  <c r="CC24" i="8"/>
  <c r="CD24" i="8" s="1"/>
  <c r="CB24" i="8"/>
  <c r="BZ24" i="8"/>
  <c r="BY24" i="8"/>
  <c r="BW24" i="8"/>
  <c r="BX24" i="8" s="1"/>
  <c r="BV24" i="8"/>
  <c r="BU24" i="8"/>
  <c r="BT24" i="8"/>
  <c r="BS24" i="8"/>
  <c r="BQ24" i="8"/>
  <c r="BP24" i="8"/>
  <c r="BO24" i="8"/>
  <c r="BA24" i="8"/>
  <c r="BB24" i="8" s="1"/>
  <c r="AX24" i="8"/>
  <c r="AW24" i="8"/>
  <c r="AU24" i="8"/>
  <c r="AT24" i="8"/>
  <c r="AS24" i="8"/>
  <c r="AF24" i="8"/>
  <c r="AG24" i="8" s="1"/>
  <c r="AC24" i="8"/>
  <c r="AB24" i="8"/>
  <c r="Z24" i="8"/>
  <c r="Y24" i="8"/>
  <c r="X24" i="8"/>
  <c r="L24" i="8"/>
  <c r="K24" i="8"/>
  <c r="H24" i="8"/>
  <c r="G24" i="8"/>
  <c r="E24" i="8"/>
  <c r="D24" i="8"/>
  <c r="C24" i="8"/>
  <c r="BW23" i="8"/>
  <c r="BX23" i="8" s="1"/>
  <c r="BT23" i="8"/>
  <c r="BS23" i="8"/>
  <c r="BQ23" i="8"/>
  <c r="BP23" i="8"/>
  <c r="BO23" i="8"/>
  <c r="BH23" i="8"/>
  <c r="BG23" i="8"/>
  <c r="BF23" i="8"/>
  <c r="BD23" i="8"/>
  <c r="BC23" i="8"/>
  <c r="BB23" i="8"/>
  <c r="BA23" i="8"/>
  <c r="AY23" i="8"/>
  <c r="AZ23" i="8" s="1"/>
  <c r="AX23" i="8"/>
  <c r="AW23" i="8"/>
  <c r="AU23" i="8"/>
  <c r="AT23" i="8"/>
  <c r="AS23" i="8"/>
  <c r="AL23" i="8"/>
  <c r="AM23" i="8" s="1"/>
  <c r="AK23" i="8"/>
  <c r="AI23" i="8"/>
  <c r="AH23" i="8"/>
  <c r="AF23" i="8"/>
  <c r="AG23" i="8" s="1"/>
  <c r="AE23" i="8"/>
  <c r="AD23" i="8"/>
  <c r="AC23" i="8"/>
  <c r="AB23" i="8"/>
  <c r="Z23" i="8"/>
  <c r="Y23" i="8"/>
  <c r="X23" i="8"/>
  <c r="Q23" i="8"/>
  <c r="R23" i="8" s="1"/>
  <c r="P23" i="8"/>
  <c r="N23" i="8"/>
  <c r="M23" i="8"/>
  <c r="K23" i="8"/>
  <c r="L23" i="8" s="1"/>
  <c r="I23" i="8"/>
  <c r="J23" i="8" s="1"/>
  <c r="H23" i="8"/>
  <c r="G23" i="8"/>
  <c r="E23" i="8"/>
  <c r="D23" i="8"/>
  <c r="C23" i="8"/>
  <c r="BT22" i="8"/>
  <c r="BW22" i="8" s="1"/>
  <c r="BX22" i="8" s="1"/>
  <c r="BS22" i="8"/>
  <c r="BQ22" i="8"/>
  <c r="BP22" i="8"/>
  <c r="BO22" i="8"/>
  <c r="BA22" i="8"/>
  <c r="BB22" i="8" s="1"/>
  <c r="AX22" i="8"/>
  <c r="AW22" i="8"/>
  <c r="AU22" i="8"/>
  <c r="AT22" i="8"/>
  <c r="AS22" i="8"/>
  <c r="AG22" i="8"/>
  <c r="AF22" i="8"/>
  <c r="AC22" i="8"/>
  <c r="AB22" i="8"/>
  <c r="Z22" i="8"/>
  <c r="Y22" i="8"/>
  <c r="X22" i="8"/>
  <c r="K22" i="8"/>
  <c r="L22" i="8" s="1"/>
  <c r="H22" i="8"/>
  <c r="G22" i="8"/>
  <c r="E22" i="8"/>
  <c r="D22" i="8"/>
  <c r="C22" i="8"/>
  <c r="BT21" i="8"/>
  <c r="BW21" i="8" s="1"/>
  <c r="BX21" i="8" s="1"/>
  <c r="BS21" i="8"/>
  <c r="BQ21" i="8"/>
  <c r="BP21" i="8"/>
  <c r="BO21" i="8"/>
  <c r="AX21" i="8"/>
  <c r="BA21" i="8" s="1"/>
  <c r="BB21" i="8" s="1"/>
  <c r="AW21" i="8"/>
  <c r="AU21" i="8"/>
  <c r="AT21" i="8"/>
  <c r="AS21" i="8"/>
  <c r="AF21" i="8"/>
  <c r="AG21" i="8" s="1"/>
  <c r="AC21" i="8"/>
  <c r="AB21" i="8"/>
  <c r="Z21" i="8"/>
  <c r="Y21" i="8"/>
  <c r="X21" i="8"/>
  <c r="K21" i="8"/>
  <c r="L21" i="8" s="1"/>
  <c r="H21" i="8"/>
  <c r="G21" i="8"/>
  <c r="E21" i="8"/>
  <c r="D21" i="8"/>
  <c r="C21" i="8"/>
  <c r="BT20" i="8"/>
  <c r="BW20" i="8" s="1"/>
  <c r="BX20" i="8" s="1"/>
  <c r="BS20" i="8"/>
  <c r="BQ20" i="8"/>
  <c r="BP20" i="8"/>
  <c r="BO20" i="8"/>
  <c r="BA20" i="8"/>
  <c r="BB20" i="8" s="1"/>
  <c r="AX20" i="8"/>
  <c r="AW20" i="8"/>
  <c r="AU20" i="8"/>
  <c r="AT20" i="8"/>
  <c r="AS20" i="8"/>
  <c r="AG20" i="8"/>
  <c r="AF20" i="8"/>
  <c r="AC20" i="8"/>
  <c r="AB20" i="8"/>
  <c r="Z20" i="8"/>
  <c r="Y20" i="8"/>
  <c r="X20" i="8"/>
  <c r="K20" i="8"/>
  <c r="L20" i="8" s="1"/>
  <c r="H20" i="8"/>
  <c r="G20" i="8"/>
  <c r="E20" i="8"/>
  <c r="D20" i="8"/>
  <c r="C20" i="8"/>
  <c r="BT19" i="8"/>
  <c r="BW19" i="8" s="1"/>
  <c r="BX19" i="8" s="1"/>
  <c r="BS19" i="8"/>
  <c r="BQ19" i="8"/>
  <c r="BP19" i="8"/>
  <c r="BO19" i="8"/>
  <c r="AX19" i="8"/>
  <c r="BA19" i="8" s="1"/>
  <c r="BB19" i="8" s="1"/>
  <c r="AW19" i="8"/>
  <c r="AU19" i="8"/>
  <c r="AT19" i="8"/>
  <c r="AS19" i="8"/>
  <c r="AF19" i="8"/>
  <c r="AG19" i="8" s="1"/>
  <c r="AC19" i="8"/>
  <c r="AB19" i="8"/>
  <c r="Z19" i="8"/>
  <c r="Y19" i="8"/>
  <c r="X19" i="8"/>
  <c r="K19" i="8"/>
  <c r="L19" i="8" s="1"/>
  <c r="H19" i="8"/>
  <c r="G19" i="8"/>
  <c r="E19" i="8"/>
  <c r="D19" i="8"/>
  <c r="C19" i="8"/>
  <c r="BT18" i="8"/>
  <c r="BW18" i="8" s="1"/>
  <c r="BX18" i="8" s="1"/>
  <c r="BS18" i="8"/>
  <c r="BQ18" i="8"/>
  <c r="BP18" i="8"/>
  <c r="BO18" i="8"/>
  <c r="BA18" i="8"/>
  <c r="BB18" i="8" s="1"/>
  <c r="AX18" i="8"/>
  <c r="AW18" i="8"/>
  <c r="AU18" i="8"/>
  <c r="AT18" i="8"/>
  <c r="AS18" i="8"/>
  <c r="AG18" i="8"/>
  <c r="AF18" i="8"/>
  <c r="AC18" i="8"/>
  <c r="AB18" i="8"/>
  <c r="Z18" i="8"/>
  <c r="Y18" i="8"/>
  <c r="X18" i="8"/>
  <c r="K18" i="8"/>
  <c r="L18" i="8" s="1"/>
  <c r="H18" i="8"/>
  <c r="G18" i="8"/>
  <c r="E18" i="8"/>
  <c r="D18" i="8"/>
  <c r="C18" i="8"/>
  <c r="BT17" i="8"/>
  <c r="BW17" i="8" s="1"/>
  <c r="BX17" i="8" s="1"/>
  <c r="BS17" i="8"/>
  <c r="BQ17" i="8"/>
  <c r="BP17" i="8"/>
  <c r="BO17" i="8"/>
  <c r="AX17" i="8"/>
  <c r="BA17" i="8" s="1"/>
  <c r="BB17" i="8" s="1"/>
  <c r="AW17" i="8"/>
  <c r="AU17" i="8"/>
  <c r="AT17" i="8"/>
  <c r="AS17" i="8"/>
  <c r="AF17" i="8"/>
  <c r="AG17" i="8" s="1"/>
  <c r="AC17" i="8"/>
  <c r="AB17" i="8"/>
  <c r="Z17" i="8"/>
  <c r="Y17" i="8"/>
  <c r="X17" i="8"/>
  <c r="K17" i="8"/>
  <c r="L17" i="8" s="1"/>
  <c r="H17" i="8"/>
  <c r="G17" i="8"/>
  <c r="E17" i="8"/>
  <c r="D17" i="8"/>
  <c r="C17" i="8"/>
  <c r="BT16" i="8"/>
  <c r="BW16" i="8" s="1"/>
  <c r="BX16" i="8" s="1"/>
  <c r="BS16" i="8"/>
  <c r="BQ16" i="8"/>
  <c r="BP16" i="8"/>
  <c r="BO16" i="8"/>
  <c r="BA16" i="8"/>
  <c r="BB16" i="8" s="1"/>
  <c r="AX16" i="8"/>
  <c r="AW16" i="8"/>
  <c r="AU16" i="8"/>
  <c r="AT16" i="8"/>
  <c r="AS16" i="8"/>
  <c r="AC16" i="8"/>
  <c r="AB16" i="8"/>
  <c r="Z16" i="8"/>
  <c r="Y16" i="8"/>
  <c r="X16" i="8"/>
  <c r="L16" i="8"/>
  <c r="K16" i="8"/>
  <c r="H16" i="8"/>
  <c r="G16" i="8"/>
  <c r="E16" i="8"/>
  <c r="D16" i="8"/>
  <c r="C16" i="8"/>
  <c r="BW15" i="8"/>
  <c r="BX15" i="8" s="1"/>
  <c r="BT15" i="8"/>
  <c r="BS15" i="8"/>
  <c r="BQ15" i="8"/>
  <c r="BP15" i="8"/>
  <c r="BO15" i="8"/>
  <c r="AX15" i="8"/>
  <c r="BA15" i="8" s="1"/>
  <c r="BB15" i="8" s="1"/>
  <c r="AW15" i="8"/>
  <c r="AU15" i="8"/>
  <c r="AT15" i="8"/>
  <c r="AS15" i="8"/>
  <c r="AC15" i="8"/>
  <c r="AB15" i="8"/>
  <c r="Z15" i="8"/>
  <c r="Y15" i="8"/>
  <c r="X15" i="8"/>
  <c r="K15" i="8"/>
  <c r="L15" i="8" s="1"/>
  <c r="H15" i="8"/>
  <c r="G15" i="8"/>
  <c r="E15" i="8"/>
  <c r="D15" i="8"/>
  <c r="C15" i="8"/>
  <c r="BT14" i="8"/>
  <c r="BW14" i="8" s="1"/>
  <c r="BX14" i="8" s="1"/>
  <c r="BS14" i="8"/>
  <c r="BQ14" i="8"/>
  <c r="BP14" i="8"/>
  <c r="BO14" i="8"/>
  <c r="AW14" i="8"/>
  <c r="AU14" i="8"/>
  <c r="AT14" i="8"/>
  <c r="AS14" i="8"/>
  <c r="AF14" i="8"/>
  <c r="AG14" i="8" s="1"/>
  <c r="AC14" i="8"/>
  <c r="AB14" i="8"/>
  <c r="Z14" i="8"/>
  <c r="Y14" i="8"/>
  <c r="X14" i="8"/>
  <c r="L14" i="8"/>
  <c r="K14" i="8"/>
  <c r="H14" i="8"/>
  <c r="G14" i="8"/>
  <c r="E14" i="8"/>
  <c r="D14" i="8"/>
  <c r="C14" i="8"/>
  <c r="BW13" i="8"/>
  <c r="BX13" i="8" s="1"/>
  <c r="BT13" i="8"/>
  <c r="BS13" i="8"/>
  <c r="BQ13" i="8"/>
  <c r="BP13" i="8"/>
  <c r="BO13" i="8"/>
  <c r="AX13" i="8"/>
  <c r="BA13" i="8" s="1"/>
  <c r="BB13" i="8" s="1"/>
  <c r="AW13" i="8"/>
  <c r="AU13" i="8"/>
  <c r="AT13" i="8"/>
  <c r="AS13" i="8"/>
  <c r="AG13" i="8"/>
  <c r="AF13" i="8"/>
  <c r="AC13" i="8"/>
  <c r="AB13" i="8"/>
  <c r="Z13" i="8"/>
  <c r="Y13" i="8"/>
  <c r="X13" i="8"/>
  <c r="K13" i="8"/>
  <c r="L13" i="8" s="1"/>
  <c r="H13" i="8"/>
  <c r="G13" i="8"/>
  <c r="E13" i="8"/>
  <c r="D13" i="8"/>
  <c r="C13" i="8"/>
  <c r="BT12" i="8"/>
  <c r="BW12" i="8" s="1"/>
  <c r="BX12" i="8" s="1"/>
  <c r="BS12" i="8"/>
  <c r="BQ12" i="8"/>
  <c r="BP12" i="8"/>
  <c r="BO12" i="8"/>
  <c r="AX12" i="8"/>
  <c r="BA12" i="8" s="1"/>
  <c r="BB12" i="8" s="1"/>
  <c r="AW12" i="8"/>
  <c r="AU12" i="8"/>
  <c r="AT12" i="8"/>
  <c r="AS12" i="8"/>
  <c r="AF12" i="8"/>
  <c r="AG12" i="8" s="1"/>
  <c r="AC12" i="8"/>
  <c r="AB12" i="8"/>
  <c r="Z12" i="8"/>
  <c r="Y12" i="8"/>
  <c r="X12" i="8"/>
  <c r="L12" i="8"/>
  <c r="K12" i="8"/>
  <c r="H12" i="8"/>
  <c r="G12" i="8"/>
  <c r="E12" i="8"/>
  <c r="D12" i="8"/>
  <c r="C12" i="8"/>
  <c r="BW11" i="8"/>
  <c r="BX11" i="8" s="1"/>
  <c r="BT11" i="8"/>
  <c r="BS11" i="8"/>
  <c r="BQ11" i="8"/>
  <c r="BP11" i="8"/>
  <c r="BO11" i="8"/>
  <c r="AX11" i="8"/>
  <c r="BA11" i="8" s="1"/>
  <c r="BB11" i="8" s="1"/>
  <c r="AW11" i="8"/>
  <c r="AU11" i="8"/>
  <c r="AT11" i="8"/>
  <c r="AS11" i="8"/>
  <c r="AG11" i="8"/>
  <c r="AF11" i="8"/>
  <c r="AC11" i="8"/>
  <c r="AB11" i="8"/>
  <c r="Z11" i="8"/>
  <c r="Y11" i="8"/>
  <c r="X11" i="8"/>
  <c r="R11" i="8"/>
  <c r="L11" i="8"/>
  <c r="K11" i="8"/>
  <c r="H11" i="8"/>
  <c r="G11" i="8"/>
  <c r="E11" i="8"/>
  <c r="D11" i="8"/>
  <c r="C11" i="8"/>
  <c r="CD10" i="8"/>
  <c r="BV10" i="8"/>
  <c r="BT10" i="8"/>
  <c r="BW10" i="8" s="1"/>
  <c r="BX10" i="8" s="1"/>
  <c r="BS10" i="8"/>
  <c r="BQ10" i="8"/>
  <c r="BP10" i="8"/>
  <c r="BO10" i="8"/>
  <c r="BJ10" i="8"/>
  <c r="BH10" i="8"/>
  <c r="BA10" i="8"/>
  <c r="BB10" i="8" s="1"/>
  <c r="AZ10" i="8"/>
  <c r="AX10" i="8"/>
  <c r="AW10" i="8"/>
  <c r="AU10" i="8"/>
  <c r="AT10" i="8"/>
  <c r="AS10" i="8"/>
  <c r="AM10" i="8"/>
  <c r="AG10" i="8"/>
  <c r="AF10" i="8"/>
  <c r="AE10" i="8"/>
  <c r="AC10" i="8"/>
  <c r="AB10" i="8"/>
  <c r="Z10" i="8"/>
  <c r="Y10" i="8"/>
  <c r="X10" i="8"/>
  <c r="R10" i="8"/>
  <c r="K10" i="8"/>
  <c r="L10" i="8" s="1"/>
  <c r="J10" i="8"/>
  <c r="H10" i="8"/>
  <c r="G10" i="8"/>
  <c r="E10" i="8"/>
  <c r="D10" i="8"/>
  <c r="C10" i="8"/>
  <c r="BW9" i="8"/>
  <c r="BX9" i="8" s="1"/>
  <c r="BT9" i="8"/>
  <c r="BS9" i="8"/>
  <c r="BQ9" i="8"/>
  <c r="BP9" i="8"/>
  <c r="BO9" i="8"/>
  <c r="AX9" i="8"/>
  <c r="BA9" i="8" s="1"/>
  <c r="BB9" i="8" s="1"/>
  <c r="AW9" i="8"/>
  <c r="AU9" i="8"/>
  <c r="AT9" i="8"/>
  <c r="AS9" i="8"/>
  <c r="AF9" i="8"/>
  <c r="AG9" i="8" s="1"/>
  <c r="AC9" i="8"/>
  <c r="AB9" i="8"/>
  <c r="Z9" i="8"/>
  <c r="Y9" i="8"/>
  <c r="X9" i="8"/>
  <c r="K9" i="8"/>
  <c r="L9" i="8" s="1"/>
  <c r="H9" i="8"/>
  <c r="G9" i="8"/>
  <c r="E9" i="8"/>
  <c r="D9" i="8"/>
  <c r="C9" i="8"/>
  <c r="BT8" i="8"/>
  <c r="BW8" i="8" s="1"/>
  <c r="BX8" i="8" s="1"/>
  <c r="BS8" i="8"/>
  <c r="BQ8" i="8"/>
  <c r="BP8" i="8"/>
  <c r="BO8" i="8"/>
  <c r="BA8" i="8"/>
  <c r="BB8" i="8" s="1"/>
  <c r="AX8" i="8"/>
  <c r="AW8" i="8"/>
  <c r="AU8" i="8"/>
  <c r="AT8" i="8"/>
  <c r="AS8" i="8"/>
  <c r="AF8" i="8"/>
  <c r="AG8" i="8" s="1"/>
  <c r="AC8" i="8"/>
  <c r="AB8" i="8"/>
  <c r="Z8" i="8"/>
  <c r="Y8" i="8"/>
  <c r="X8" i="8"/>
  <c r="L8" i="8"/>
  <c r="K8" i="8"/>
  <c r="H8" i="8"/>
  <c r="G8" i="8"/>
  <c r="E8" i="8"/>
  <c r="D8" i="8"/>
  <c r="C8" i="8"/>
  <c r="CF7" i="8"/>
  <c r="CD7" i="8"/>
  <c r="BW7" i="8"/>
  <c r="BX7" i="8" s="1"/>
  <c r="BV7" i="8"/>
  <c r="BT7" i="8"/>
  <c r="BS7" i="8"/>
  <c r="BQ7" i="8"/>
  <c r="BP7" i="8"/>
  <c r="BO7" i="8"/>
  <c r="BA7" i="8"/>
  <c r="BB7" i="8" s="1"/>
  <c r="AZ7" i="8"/>
  <c r="AX7" i="8"/>
  <c r="AW7" i="8"/>
  <c r="AU7" i="8"/>
  <c r="AT7" i="8"/>
  <c r="AS7" i="8"/>
  <c r="AO7" i="8"/>
  <c r="AM7" i="8"/>
  <c r="AG7" i="8"/>
  <c r="AF7" i="8"/>
  <c r="AE7" i="8"/>
  <c r="AC7" i="8"/>
  <c r="AB7" i="8"/>
  <c r="Z7" i="8"/>
  <c r="Y7" i="8"/>
  <c r="X7" i="8"/>
  <c r="M7" i="8"/>
  <c r="K7" i="8"/>
  <c r="L7" i="8" s="1"/>
  <c r="J7" i="8"/>
  <c r="H7" i="8"/>
  <c r="G7" i="8"/>
  <c r="E7" i="8"/>
  <c r="D7" i="8"/>
  <c r="C7" i="8"/>
  <c r="CD6" i="8"/>
  <c r="BW6" i="8"/>
  <c r="BX6" i="8" s="1"/>
  <c r="BV6" i="8"/>
  <c r="BT6" i="8"/>
  <c r="BS6" i="8"/>
  <c r="BQ6" i="8"/>
  <c r="BP6" i="8"/>
  <c r="BO6" i="8"/>
  <c r="BH6" i="8"/>
  <c r="AZ6" i="8"/>
  <c r="AX6" i="8"/>
  <c r="BA6" i="8" s="1"/>
  <c r="BB6" i="8" s="1"/>
  <c r="AW6" i="8"/>
  <c r="AU6" i="8"/>
  <c r="AT6" i="8"/>
  <c r="AS6" i="8"/>
  <c r="AM6" i="8"/>
  <c r="AF6" i="8"/>
  <c r="AG6" i="8" s="1"/>
  <c r="AE6" i="8"/>
  <c r="AC6" i="8"/>
  <c r="AB6" i="8"/>
  <c r="Z6" i="8"/>
  <c r="Y6" i="8"/>
  <c r="X6" i="8"/>
  <c r="R6" i="8"/>
  <c r="L6" i="8"/>
  <c r="K6" i="8"/>
  <c r="J6" i="8"/>
  <c r="H6" i="8"/>
  <c r="G6" i="8"/>
  <c r="E6" i="8"/>
  <c r="D6" i="8"/>
  <c r="C6" i="8"/>
  <c r="BT5" i="8"/>
  <c r="BW5" i="8" s="1"/>
  <c r="BX5" i="8" s="1"/>
  <c r="BS5" i="8"/>
  <c r="BQ5" i="8"/>
  <c r="BP5" i="8"/>
  <c r="BO5" i="8"/>
  <c r="BA5" i="8"/>
  <c r="BB5" i="8" s="1"/>
  <c r="AX5" i="8"/>
  <c r="AW5" i="8"/>
  <c r="AU5" i="8"/>
  <c r="AT5" i="8"/>
  <c r="AS5" i="8"/>
  <c r="AG5" i="8"/>
  <c r="AF5" i="8"/>
  <c r="AC5" i="8"/>
  <c r="AB5" i="8"/>
  <c r="Z5" i="8"/>
  <c r="Y5" i="8"/>
  <c r="X5" i="8"/>
  <c r="K5" i="8"/>
  <c r="L5" i="8" s="1"/>
  <c r="H5" i="8"/>
  <c r="G5" i="8"/>
  <c r="E5" i="8"/>
  <c r="D5" i="8"/>
  <c r="C5" i="8"/>
  <c r="BT4" i="8"/>
  <c r="BW4" i="8" s="1"/>
  <c r="BX4" i="8" s="1"/>
  <c r="BS4" i="8"/>
  <c r="BQ4" i="8"/>
  <c r="BP4" i="8"/>
  <c r="BO4" i="8"/>
  <c r="AX4" i="8"/>
  <c r="BA4" i="8" s="1"/>
  <c r="BB4" i="8" s="1"/>
  <c r="AW4" i="8"/>
  <c r="AU4" i="8"/>
  <c r="AT4" i="8"/>
  <c r="AS4" i="8"/>
  <c r="AF4" i="8"/>
  <c r="AG4" i="8" s="1"/>
  <c r="AC4" i="8"/>
  <c r="AB4" i="8"/>
  <c r="Z4" i="8"/>
  <c r="Y4" i="8"/>
  <c r="X4" i="8"/>
  <c r="K4" i="8"/>
  <c r="L4" i="8" s="1"/>
  <c r="H4" i="8"/>
  <c r="G4" i="8"/>
  <c r="E4" i="8"/>
  <c r="D4" i="8"/>
  <c r="C4" i="8"/>
  <c r="BT3" i="8"/>
  <c r="BW3" i="8" s="1"/>
  <c r="BX3" i="8" s="1"/>
  <c r="BS3" i="8"/>
  <c r="BQ3" i="8"/>
  <c r="BP3" i="8"/>
  <c r="BO3" i="8"/>
  <c r="BA3" i="8"/>
  <c r="BB3" i="8" s="1"/>
  <c r="AX3" i="8"/>
  <c r="AW3" i="8"/>
  <c r="AU3" i="8"/>
  <c r="AT3" i="8"/>
  <c r="AS3" i="8"/>
  <c r="AG3" i="8"/>
  <c r="AF3" i="8"/>
  <c r="AC3" i="8"/>
  <c r="AB3" i="8"/>
  <c r="Z3" i="8"/>
  <c r="Y3" i="8"/>
  <c r="X3" i="8"/>
  <c r="R3" i="8"/>
  <c r="L3" i="8"/>
  <c r="K3" i="8"/>
  <c r="J3" i="8"/>
  <c r="H3" i="8"/>
  <c r="G3" i="8"/>
  <c r="E3" i="8"/>
  <c r="D3" i="8"/>
  <c r="C3" i="8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L6" i="7"/>
  <c r="K6" i="7"/>
  <c r="J6" i="7"/>
  <c r="I6" i="7"/>
  <c r="H6" i="7"/>
  <c r="G6" i="7"/>
  <c r="F6" i="7"/>
  <c r="E6" i="7"/>
  <c r="D6" i="7"/>
  <c r="C6" i="7"/>
  <c r="B6" i="7"/>
  <c r="L5" i="7"/>
  <c r="K5" i="7"/>
  <c r="J5" i="7"/>
  <c r="I5" i="7"/>
  <c r="H5" i="7"/>
  <c r="G5" i="7"/>
  <c r="F5" i="7"/>
  <c r="E5" i="7"/>
  <c r="D5" i="7"/>
  <c r="C5" i="7"/>
  <c r="B5" i="7"/>
  <c r="L4" i="7"/>
  <c r="K4" i="7"/>
  <c r="J4" i="7"/>
  <c r="I4" i="7"/>
  <c r="H4" i="7"/>
  <c r="G4" i="7"/>
  <c r="F4" i="7"/>
  <c r="E4" i="7"/>
  <c r="D4" i="7"/>
  <c r="C4" i="7"/>
  <c r="B4" i="7"/>
  <c r="L3" i="7"/>
  <c r="K3" i="7"/>
  <c r="J3" i="7"/>
  <c r="I3" i="7"/>
  <c r="H3" i="7"/>
  <c r="G3" i="7"/>
  <c r="F3" i="7"/>
  <c r="E3" i="7"/>
  <c r="D3" i="7"/>
  <c r="C3" i="7"/>
  <c r="B3" i="7"/>
  <c r="L2" i="7"/>
  <c r="K2" i="7"/>
  <c r="J2" i="7"/>
  <c r="I2" i="7"/>
  <c r="H2" i="7"/>
  <c r="G2" i="7"/>
  <c r="F2" i="7"/>
  <c r="E2" i="7"/>
  <c r="D2" i="7"/>
  <c r="C2" i="7"/>
  <c r="B2" i="7"/>
  <c r="K40" i="3"/>
  <c r="E40" i="3"/>
  <c r="H40" i="3" s="1"/>
  <c r="E39" i="3"/>
  <c r="H39" i="3" s="1"/>
  <c r="I39" i="3" s="1"/>
  <c r="K39" i="3" s="1"/>
  <c r="E38" i="3"/>
  <c r="H38" i="3" s="1"/>
  <c r="I38" i="3" s="1"/>
  <c r="K38" i="3" s="1"/>
  <c r="E37" i="3"/>
  <c r="H37" i="3" s="1"/>
  <c r="I37" i="3" s="1"/>
  <c r="K37" i="3" s="1"/>
  <c r="E36" i="3"/>
  <c r="H36" i="3" s="1"/>
  <c r="I36" i="3" s="1"/>
  <c r="H33" i="3"/>
  <c r="E31" i="3"/>
  <c r="H31" i="3" s="1"/>
  <c r="I31" i="3" s="1"/>
  <c r="K31" i="3" s="1"/>
  <c r="E30" i="3"/>
  <c r="H30" i="3" s="1"/>
  <c r="I30" i="3" s="1"/>
  <c r="K30" i="3" s="1"/>
  <c r="E29" i="3"/>
  <c r="H29" i="3" s="1"/>
  <c r="I29" i="3" s="1"/>
  <c r="K29" i="3" s="1"/>
  <c r="E28" i="3"/>
  <c r="H28" i="3" s="1"/>
  <c r="I28" i="3" s="1"/>
  <c r="K28" i="3" s="1"/>
  <c r="E27" i="3"/>
  <c r="H27" i="3" s="1"/>
  <c r="I27" i="3" s="1"/>
  <c r="I23" i="3"/>
  <c r="K23" i="3" s="1"/>
  <c r="H23" i="3"/>
  <c r="E23" i="3"/>
  <c r="E22" i="3"/>
  <c r="H22" i="3" s="1"/>
  <c r="I22" i="3" s="1"/>
  <c r="K22" i="3" s="1"/>
  <c r="I21" i="3"/>
  <c r="K21" i="3" s="1"/>
  <c r="H21" i="3"/>
  <c r="E21" i="3"/>
  <c r="E20" i="3"/>
  <c r="H20" i="3" s="1"/>
  <c r="I20" i="3" s="1"/>
  <c r="K20" i="3" s="1"/>
  <c r="I19" i="3"/>
  <c r="H19" i="3"/>
  <c r="E19" i="3"/>
  <c r="E15" i="3"/>
  <c r="H15" i="3" s="1"/>
  <c r="I14" i="3"/>
  <c r="K14" i="3" s="1"/>
  <c r="H14" i="3"/>
  <c r="E14" i="3"/>
  <c r="E13" i="3"/>
  <c r="H13" i="3" s="1"/>
  <c r="I13" i="3" s="1"/>
  <c r="K13" i="3" s="1"/>
  <c r="I12" i="3"/>
  <c r="K12" i="3" s="1"/>
  <c r="H12" i="3"/>
  <c r="E12" i="3"/>
  <c r="E11" i="3"/>
  <c r="H11" i="3" s="1"/>
  <c r="I11" i="3" s="1"/>
  <c r="K11" i="3" s="1"/>
  <c r="I10" i="3"/>
  <c r="K10" i="3" s="1"/>
  <c r="H10" i="3"/>
  <c r="E10" i="3"/>
  <c r="E9" i="3"/>
  <c r="H9" i="3" s="1"/>
  <c r="I9" i="3" s="1"/>
  <c r="K9" i="3" s="1"/>
  <c r="H8" i="3"/>
  <c r="I8" i="3" s="1"/>
  <c r="K8" i="3" s="1"/>
  <c r="E8" i="3"/>
  <c r="E7" i="3"/>
  <c r="H7" i="3" s="1"/>
  <c r="I7" i="3" s="1"/>
  <c r="I5" i="3" l="1"/>
  <c r="K7" i="3"/>
  <c r="K5" i="3" s="1"/>
  <c r="I34" i="3"/>
  <c r="K36" i="3"/>
  <c r="K34" i="3" s="1"/>
  <c r="I17" i="3"/>
  <c r="I25" i="3"/>
  <c r="K27" i="3"/>
  <c r="K25" i="3" s="1"/>
  <c r="L11" i="13"/>
  <c r="B10" i="13"/>
  <c r="C11" i="13"/>
  <c r="N11" i="13"/>
  <c r="K19" i="3"/>
  <c r="K17" i="3" s="1"/>
  <c r="C9" i="13"/>
  <c r="C10" i="13" s="1"/>
  <c r="R11" i="13"/>
  <c r="D9" i="13"/>
  <c r="D10" i="13" s="1"/>
  <c r="S11" i="13"/>
  <c r="E9" i="13"/>
  <c r="E10" i="13" s="1"/>
  <c r="T11" i="13"/>
  <c r="K2" i="3" l="1"/>
  <c r="I2" i="3"/>
</calcChain>
</file>

<file path=xl/sharedStrings.xml><?xml version="1.0" encoding="utf-8"?>
<sst xmlns="http://schemas.openxmlformats.org/spreadsheetml/2006/main" count="2688" uniqueCount="473">
  <si>
    <t>RESUMO DE MÍDIA E APROVEITAMENTO</t>
  </si>
  <si>
    <t>Inserções por cota</t>
  </si>
  <si>
    <t>Descrição</t>
  </si>
  <si>
    <t>Aproveitamento</t>
  </si>
  <si>
    <t>Programação</t>
  </si>
  <si>
    <t>Estado</t>
  </si>
  <si>
    <t>Curitiba</t>
  </si>
  <si>
    <t>Londrina</t>
  </si>
  <si>
    <t>Maringá</t>
  </si>
  <si>
    <t>Oeste</t>
  </si>
  <si>
    <t>Vinheta na abertura</t>
  </si>
  <si>
    <t>Assinatura de 5"</t>
  </si>
  <si>
    <t>Repaginando 5ª Temporada</t>
  </si>
  <si>
    <t>Vinheta no encerramento</t>
  </si>
  <si>
    <t xml:space="preserve">Comercial de 30" </t>
  </si>
  <si>
    <t>Exclusivo</t>
  </si>
  <si>
    <t>Insert POP-UP</t>
  </si>
  <si>
    <t>Aplicação de logomarca</t>
  </si>
  <si>
    <t>-</t>
  </si>
  <si>
    <t>Branded Content até 60"</t>
  </si>
  <si>
    <t>Pílulas de Conteúdo 60"</t>
  </si>
  <si>
    <t xml:space="preserve">Rotativo Total </t>
  </si>
  <si>
    <t>Chamadas de divulgação 30"</t>
  </si>
  <si>
    <t>Spots de Divulgação</t>
  </si>
  <si>
    <t>Vinheta de 5"</t>
  </si>
  <si>
    <t>Segmentação</t>
  </si>
  <si>
    <t>Publieditorial</t>
  </si>
  <si>
    <t>Link Building</t>
  </si>
  <si>
    <t>01</t>
  </si>
  <si>
    <t>Editoria Exclusiva</t>
  </si>
  <si>
    <t>Aplicação de logo</t>
  </si>
  <si>
    <t>Mídia Display</t>
  </si>
  <si>
    <t>Canal / Página</t>
  </si>
  <si>
    <t>Vídeos dos episódios</t>
  </si>
  <si>
    <t>Citação na legenda</t>
  </si>
  <si>
    <t>RICtv Entretenimento</t>
  </si>
  <si>
    <t xml:space="preserve">Posts de Divulgação </t>
  </si>
  <si>
    <t>RICtv Praças</t>
  </si>
  <si>
    <t>Stories de Divulgação</t>
  </si>
  <si>
    <t>@ da marca</t>
  </si>
  <si>
    <t>Stories de Divulgação
Link dos Episódios</t>
  </si>
  <si>
    <t>Stories com Lind do Publieditorial</t>
  </si>
  <si>
    <t>Compartilhamento do Publieditorial</t>
  </si>
  <si>
    <t xml:space="preserve">Citação na Legenda </t>
  </si>
  <si>
    <t>RIC.com.br</t>
  </si>
  <si>
    <t>Reels - Storytelling da marca com o reality</t>
  </si>
  <si>
    <t>Galeria de Fotos - Produtos da marca</t>
  </si>
  <si>
    <t>Stories - desdobramento dos reels</t>
  </si>
  <si>
    <t>*campanha é um conteúdo em formato dark post (não aparece no feed)</t>
  </si>
  <si>
    <t>**orgânico (conteúdo no feed)</t>
  </si>
  <si>
    <t>***posicionamento (locais que os conteúdos serão exibidos podendo ser: feed, stories e reels)</t>
  </si>
  <si>
    <t xml:space="preserve">As entregas deste documento estão correlacionadas ao valor integral do projeto. A comercialização abaixo do valor poderá impactar nas entregas de mídia. 
Em caso de negociação, solicite ao seu seu consultor comercial o plano de mídia atualizado.
</t>
  </si>
  <si>
    <t>Mídia + Custo de Produção:</t>
  </si>
  <si>
    <t>VALOR TABELA</t>
  </si>
  <si>
    <t>NEGOCIADO</t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</si>
  <si>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Curitiba</t>
    </r>
  </si>
  <si>
    <t>Sigla TV</t>
  </si>
  <si>
    <t>Formato Mídia</t>
  </si>
  <si>
    <t>Inserções</t>
  </si>
  <si>
    <t>Valor Unit.</t>
  </si>
  <si>
    <t>Total (tabela)</t>
  </si>
  <si>
    <t>Desc.</t>
  </si>
  <si>
    <t>Total (negociado)</t>
  </si>
  <si>
    <t>Vinheta de 5" na abertura</t>
  </si>
  <si>
    <t xml:space="preserve">REALITIES </t>
  </si>
  <si>
    <t>5"</t>
  </si>
  <si>
    <t>Vinheta de 5" no encerramento</t>
  </si>
  <si>
    <t>Comercial de 30" no break</t>
  </si>
  <si>
    <t>30"</t>
  </si>
  <si>
    <t>Insert Pop Up</t>
  </si>
  <si>
    <t>Somente Logomarca Aplicada</t>
  </si>
  <si>
    <t>INSERT DE VÍDEO 10"</t>
  </si>
  <si>
    <t xml:space="preserve">Branded Content </t>
  </si>
  <si>
    <t>MERCHANDISING 60"</t>
  </si>
  <si>
    <t>Pilulas de conteúdo para chamadas</t>
  </si>
  <si>
    <t>ROTATIVO TOTAL</t>
  </si>
  <si>
    <t>Chamadas de divulgação</t>
  </si>
  <si>
    <t>COMERCIAL EXCLUSIVO</t>
  </si>
  <si>
    <t>RIC NOTÍCIAS NOITE</t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</si>
  <si>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Londrina</t>
    </r>
  </si>
  <si>
    <t>Vinheta de 5" na abertura e encerramento</t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</si>
  <si>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Maringá</t>
    </r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</si>
  <si>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Oeste</t>
    </r>
  </si>
  <si>
    <t>Target</t>
  </si>
  <si>
    <t>Número de inserções</t>
  </si>
  <si>
    <t>Investimento</t>
  </si>
  <si>
    <t>INDICADOR</t>
  </si>
  <si>
    <t>RESULTADO</t>
  </si>
  <si>
    <t>GRP</t>
  </si>
  <si>
    <t>TRP</t>
  </si>
  <si>
    <t>IMPACTOS DOMICILIARES</t>
  </si>
  <si>
    <t>IMPACTOS NO TARGET</t>
  </si>
  <si>
    <t>FREQUÊNCIA</t>
  </si>
  <si>
    <t>ALCANCE TARGET (%)</t>
  </si>
  <si>
    <t>ALCANCE IND. (%)</t>
  </si>
  <si>
    <t>ALCANCE TARGET (#)</t>
  </si>
  <si>
    <t>ALCANCE IND. (#)</t>
  </si>
  <si>
    <t>DOMICÍLIOS</t>
  </si>
  <si>
    <t>UNIVERSO TARGET</t>
  </si>
  <si>
    <t>UNIVERSO IND.</t>
  </si>
  <si>
    <t>CPM DOM</t>
  </si>
  <si>
    <t>CPM TRP</t>
  </si>
  <si>
    <t>CPP TRP</t>
  </si>
  <si>
    <t xml:space="preserve">Fonte: </t>
  </si>
  <si>
    <t>Target:</t>
  </si>
  <si>
    <t xml:space="preserve">Tabela de Preços: </t>
  </si>
  <si>
    <t>g</t>
  </si>
  <si>
    <t>RICtv PR</t>
  </si>
  <si>
    <t>RICtv Londrina</t>
  </si>
  <si>
    <t>RICtv Maringa</t>
  </si>
  <si>
    <t>RICtv Oeste</t>
  </si>
  <si>
    <t>RIC Mais</t>
  </si>
  <si>
    <t>RIC Rural</t>
  </si>
  <si>
    <t>JP Curitiba</t>
  </si>
  <si>
    <t>JP Cascavel</t>
  </si>
  <si>
    <t>JP Ponta Grossa</t>
  </si>
  <si>
    <t>JP Folha</t>
  </si>
  <si>
    <t>JP News Curitiba</t>
  </si>
  <si>
    <t>JP News Londrina</t>
  </si>
  <si>
    <t>JP News Maringá</t>
  </si>
  <si>
    <t>Boa da Pan</t>
  </si>
  <si>
    <t>RIC Podcasts</t>
  </si>
  <si>
    <t>TOPVIEW</t>
  </si>
  <si>
    <t>Apresentador</t>
  </si>
  <si>
    <t>Cachê de campanha na
 rede social do Grupo RIC</t>
  </si>
  <si>
    <t>Impulsionamento (20/dia)</t>
  </si>
  <si>
    <t>Custo Produção</t>
  </si>
  <si>
    <t>FB - BÁSICO</t>
  </si>
  <si>
    <t xml:space="preserve"> </t>
  </si>
  <si>
    <t>Cecília Comel</t>
  </si>
  <si>
    <t>Básico</t>
  </si>
  <si>
    <t>Padrão</t>
  </si>
  <si>
    <t>PRO</t>
  </si>
  <si>
    <t>FB - PADRÃO</t>
  </si>
  <si>
    <t>Colemar (só reality)</t>
  </si>
  <si>
    <t>R$ 350</t>
  </si>
  <si>
    <t>FB - PRÓ</t>
  </si>
  <si>
    <t>Gustavo Parra</t>
  </si>
  <si>
    <t>IG - BÁSICO</t>
  </si>
  <si>
    <t>Jasson Goulart</t>
  </si>
  <si>
    <t>IG - PADRÃO</t>
  </si>
  <si>
    <t>Juliana Rocha</t>
  </si>
  <si>
    <t>IG - PRÓ</t>
  </si>
  <si>
    <t>Ju Brito</t>
  </si>
  <si>
    <t>Marcus Vinicius</t>
  </si>
  <si>
    <t>Mauro Picini</t>
  </si>
  <si>
    <t>Nader Khalil</t>
  </si>
  <si>
    <t>Paulo Gomes</t>
  </si>
  <si>
    <t>Sara Pressoto</t>
  </si>
  <si>
    <t>Salsicha</t>
  </si>
  <si>
    <t>Sergio Mendes e Rose</t>
  </si>
  <si>
    <t>Vagner Krazt</t>
  </si>
  <si>
    <t>Valdinei Rodrigues</t>
  </si>
  <si>
    <t>Vinícius Buganza</t>
  </si>
  <si>
    <t>Zico Lamour</t>
  </si>
  <si>
    <t>Bob</t>
  </si>
  <si>
    <t>Kelly Moraes</t>
  </si>
  <si>
    <t>Reinaldo Bessa</t>
  </si>
  <si>
    <t>Janaína</t>
  </si>
  <si>
    <t>Linhares</t>
  </si>
  <si>
    <t>Tete</t>
  </si>
  <si>
    <t>Sara</t>
  </si>
  <si>
    <t>Influenciador(a)</t>
  </si>
  <si>
    <t>Formato</t>
  </si>
  <si>
    <t>FB - STORY</t>
  </si>
  <si>
    <t>FB - POST NO FEED</t>
  </si>
  <si>
    <t>FB - GALERIA DE FOTOS</t>
  </si>
  <si>
    <t>FB - LINK</t>
  </si>
  <si>
    <t xml:space="preserve">FB - VÍDEO </t>
  </si>
  <si>
    <t>IG - STORY</t>
  </si>
  <si>
    <t>IG - POST NO FEED</t>
  </si>
  <si>
    <t>IG - GALERIA DE FOTOS</t>
  </si>
  <si>
    <t>IG - VÍDEO</t>
  </si>
  <si>
    <t>0,375</t>
  </si>
  <si>
    <t xml:space="preserve">RICtv Curitiba </t>
  </si>
  <si>
    <t xml:space="preserve">RICtv Londrina </t>
  </si>
  <si>
    <t>RICtv Maringá</t>
  </si>
  <si>
    <t xml:space="preserve">RICtv Oeste </t>
  </si>
  <si>
    <t>PROGRAMA</t>
  </si>
  <si>
    <t>SIGLA</t>
  </si>
  <si>
    <t>10"</t>
  </si>
  <si>
    <t>15"</t>
  </si>
  <si>
    <t>45"</t>
  </si>
  <si>
    <t>60"</t>
  </si>
  <si>
    <t>MERCHANDISING 60" 
(assinatura)</t>
  </si>
  <si>
    <t>MERCHANBREAK 60"</t>
  </si>
  <si>
    <t>MERCHANBREAK 60"
 (assinatura)</t>
  </si>
  <si>
    <t>VISUALIZAÇÃO 10"</t>
  </si>
  <si>
    <t>CITAÇÃO 10"</t>
  </si>
  <si>
    <t>MANIPULAÇÃO DE 
PRODUTO 5"</t>
  </si>
  <si>
    <t>BRANDED CONTENT 180"</t>
  </si>
  <si>
    <t>BRANDED CONTENT 180" 
(assinatura)</t>
  </si>
  <si>
    <t>PUBLIEDITORIAL 90"</t>
  </si>
  <si>
    <t>PUBLIEDITORIAL 90" 
(assinatura)</t>
  </si>
  <si>
    <t xml:space="preserve">RIC NOTÍCIAS DIA </t>
  </si>
  <si>
    <t>PRAR</t>
  </si>
  <si>
    <t>RIC NOTÍCIAS DIA</t>
  </si>
  <si>
    <t>FALA BRASIL</t>
  </si>
  <si>
    <t>FALA</t>
  </si>
  <si>
    <t>HOJE EM DIA</t>
  </si>
  <si>
    <t>HDIA</t>
  </si>
  <si>
    <t>BALANÇO GERAL CURITIBA</t>
  </si>
  <si>
    <t>BAPR</t>
  </si>
  <si>
    <t>BALANÇO GERAL LONDRINA</t>
  </si>
  <si>
    <t>BLON</t>
  </si>
  <si>
    <t>BALANÇO GERAL MARINGÁ</t>
  </si>
  <si>
    <t>BMAR</t>
  </si>
  <si>
    <t>BALANÇO GERAL</t>
  </si>
  <si>
    <t>BATO</t>
  </si>
  <si>
    <t>RIC NOTÍCIAS LIVE</t>
  </si>
  <si>
    <t>RICL</t>
  </si>
  <si>
    <t>VER MAIS</t>
  </si>
  <si>
    <t>VERL</t>
  </si>
  <si>
    <t>VMAR</t>
  </si>
  <si>
    <t>VERT</t>
  </si>
  <si>
    <t xml:space="preserve">NOVELA DA TARDE 1 </t>
  </si>
  <si>
    <t>NVTD</t>
  </si>
  <si>
    <t>NOVELA DA TARDE 1</t>
  </si>
  <si>
    <t>NVDT</t>
  </si>
  <si>
    <t>CIDADE ALERTA</t>
  </si>
  <si>
    <t>CIAL</t>
  </si>
  <si>
    <t>CIDADE ALERTA CURITIBA</t>
  </si>
  <si>
    <t>CACL</t>
  </si>
  <si>
    <t>CIDADE ALERTA LONDRINA</t>
  </si>
  <si>
    <t>CLON</t>
  </si>
  <si>
    <t>CIDADE ALERTA MARINGÁ</t>
  </si>
  <si>
    <t>CMAR</t>
  </si>
  <si>
    <t>CIDADE ALERTA OESTE</t>
  </si>
  <si>
    <t>CAOE</t>
  </si>
  <si>
    <t>RINO</t>
  </si>
  <si>
    <t>JORNAL DA RECORD</t>
  </si>
  <si>
    <t>JREC</t>
  </si>
  <si>
    <t xml:space="preserve">JORNAL DA RECORD </t>
  </si>
  <si>
    <t xml:space="preserve">NOVELA 3 </t>
  </si>
  <si>
    <t>NOVE</t>
  </si>
  <si>
    <t>NOVELA 3</t>
  </si>
  <si>
    <t>NOVELA 22H</t>
  </si>
  <si>
    <t>NV22</t>
  </si>
  <si>
    <t>TROCA DE ESPOSAS</t>
  </si>
  <si>
    <t>TROM</t>
  </si>
  <si>
    <t>TOP CHEF BRASIL</t>
  </si>
  <si>
    <t>TCHB</t>
  </si>
  <si>
    <t>A FAZENDA 15</t>
  </si>
  <si>
    <t>FZEN</t>
  </si>
  <si>
    <t>QUILOS MORTAIS</t>
  </si>
  <si>
    <t>QUIL</t>
  </si>
  <si>
    <t>SÉRIE PREMIUM</t>
  </si>
  <si>
    <t>SPRE</t>
  </si>
  <si>
    <t>SERIE PREMIUM</t>
  </si>
  <si>
    <t>BRASIL CAMINHONEIRO</t>
  </si>
  <si>
    <t>BRAS</t>
  </si>
  <si>
    <t>FALA BRASIL ESPECIAL</t>
  </si>
  <si>
    <t>FBES</t>
  </si>
  <si>
    <t>BALANÇO GERAL CURITIBA ESPECIAL</t>
  </si>
  <si>
    <t>BALS</t>
  </si>
  <si>
    <t>AUTO SHOW NA TV</t>
  </si>
  <si>
    <t>AUTS</t>
  </si>
  <si>
    <t>BALANÇO GERAL MARINGÁ ED. SABADO</t>
  </si>
  <si>
    <t>BASM</t>
  </si>
  <si>
    <t>BIG MOTORS</t>
  </si>
  <si>
    <t>BIGG</t>
  </si>
  <si>
    <t>VOCÊ É O CHEF MÉDICOS</t>
  </si>
  <si>
    <t>VOCM</t>
  </si>
  <si>
    <t>VOCE É O CHEF MÉDICOS</t>
  </si>
  <si>
    <t xml:space="preserve">VOCE É  CHEF MÉDICOS </t>
  </si>
  <si>
    <t>AUTOS E REVENDAS</t>
  </si>
  <si>
    <t>ALRE</t>
  </si>
  <si>
    <t>CINE AVENTURA</t>
  </si>
  <si>
    <t>CIAV</t>
  </si>
  <si>
    <t>CIDADE ALERTA ESPECIAL</t>
  </si>
  <si>
    <t>CAES</t>
  </si>
  <si>
    <t xml:space="preserve">VOCÊ MELHOR </t>
  </si>
  <si>
    <t>VCME</t>
  </si>
  <si>
    <t>JORNAL DA RECORD ESPECIAL</t>
  </si>
  <si>
    <t>JRES</t>
  </si>
  <si>
    <t>LIGADO EM VOCÊ</t>
  </si>
  <si>
    <t>LIVO</t>
  </si>
  <si>
    <t>NOVELA 3 - MELHORES MOMENTOS</t>
  </si>
  <si>
    <t>NVMM</t>
  </si>
  <si>
    <t>SUPER TELA</t>
  </si>
  <si>
    <t>STSA</t>
  </si>
  <si>
    <t>--</t>
  </si>
  <si>
    <t>SÉRIE DE SÁBADO</t>
  </si>
  <si>
    <t>SSAB</t>
  </si>
  <si>
    <t>RIC RURAL</t>
  </si>
  <si>
    <t>RIRU</t>
  </si>
  <si>
    <t>SIQUEIRA MARTINS</t>
  </si>
  <si>
    <t>SMAR</t>
  </si>
  <si>
    <t>CINEMA MAIOR</t>
  </si>
  <si>
    <t>CMDM</t>
  </si>
  <si>
    <t>MURILO E ROMÁRIO</t>
  </si>
  <si>
    <t>MURI</t>
  </si>
  <si>
    <t>HORA DO FARO</t>
  </si>
  <si>
    <t>FARO</t>
  </si>
  <si>
    <t>CINE MAIOR</t>
  </si>
  <si>
    <t>CANTA COMIGO TEEN</t>
  </si>
  <si>
    <t>CCTE</t>
  </si>
  <si>
    <t>BRASIL DE BOMBACHA</t>
  </si>
  <si>
    <t>BRBO</t>
  </si>
  <si>
    <t>DOMINGO ESPETACULAR</t>
  </si>
  <si>
    <t>DOES</t>
  </si>
  <si>
    <t>CÂMERA RECORD</t>
  </si>
  <si>
    <t>CARE</t>
  </si>
  <si>
    <t>SÉRIE DE DOMINGO</t>
  </si>
  <si>
    <t>SDOM</t>
  </si>
  <si>
    <t>PREP</t>
  </si>
  <si>
    <t>RT</t>
  </si>
  <si>
    <t>ROTATIVO MATUTINO</t>
  </si>
  <si>
    <t>RT1</t>
  </si>
  <si>
    <t>ROTATIVO VESPERTINO</t>
  </si>
  <si>
    <t>RT2</t>
  </si>
  <si>
    <t>ROTATIVO NOTURNO</t>
  </si>
  <si>
    <t>RT3</t>
  </si>
  <si>
    <t>Tipo</t>
  </si>
  <si>
    <t>Valor</t>
  </si>
  <si>
    <t>DISPLAY</t>
  </si>
  <si>
    <t>PUBLIEDITORIAL</t>
  </si>
  <si>
    <t>LINK BUILDING</t>
  </si>
  <si>
    <t>EDITORIA DO PROJETO</t>
  </si>
  <si>
    <t>Opening</t>
  </si>
  <si>
    <t xml:space="preserve">Banner Inferior </t>
  </si>
  <si>
    <t>Banner Lateral</t>
  </si>
  <si>
    <t>Carrossel</t>
  </si>
  <si>
    <t>Squeeze</t>
  </si>
  <si>
    <t xml:space="preserve">Squeeze Plus </t>
  </si>
  <si>
    <r>
      <rPr>
        <sz val="9"/>
        <color rgb="FF434343"/>
        <rFont val="&quot;Open Sans&quot;, Arial"/>
      </rPr>
      <t xml:space="preserve">Asker </t>
    </r>
    <r>
      <rPr>
        <i/>
        <sz val="9"/>
        <color rgb="FF434343"/>
        <rFont val="&quot;Open Sans&quot;, Arial"/>
      </rPr>
      <t>(por pesquisa)</t>
    </r>
  </si>
  <si>
    <t>Duração</t>
  </si>
  <si>
    <t xml:space="preserve">PODCAST - 04 EPISÓDIO </t>
  </si>
  <si>
    <t>Roterista Básico + Edição Áudio e Vídeo + Apresentação cast Grupo RIC</t>
  </si>
  <si>
    <t>COMBO - 06 EPISÓDIOS</t>
  </si>
  <si>
    <t>Jovem Pan News CURITIBA</t>
  </si>
  <si>
    <t>Jovem Pan News LONDRINA</t>
  </si>
  <si>
    <t>Jovem Pan News MARINGÁ</t>
  </si>
  <si>
    <t>MIDIA</t>
  </si>
  <si>
    <t>rotativo</t>
  </si>
  <si>
    <t>indeterminado</t>
  </si>
  <si>
    <t>determinado</t>
  </si>
  <si>
    <t>TESTEMUNHAL</t>
  </si>
  <si>
    <t>TESTEMUNHAL (assinatura)</t>
  </si>
  <si>
    <t>MERCHAN</t>
  </si>
  <si>
    <t>MERCHAN (assinatura)</t>
  </si>
  <si>
    <t>JOVEM PAN CURITIBA</t>
  </si>
  <si>
    <t>JOVEM PAN PONTA GROSSA</t>
  </si>
  <si>
    <t>JOVEM PAN CASCAVEL</t>
  </si>
  <si>
    <t>Jornal da Manhã PR</t>
  </si>
  <si>
    <t>O Boa!</t>
  </si>
  <si>
    <t>Os Pingos nos Is</t>
  </si>
  <si>
    <t>FLASH</t>
  </si>
  <si>
    <t>FLASH (assinatura)</t>
  </si>
  <si>
    <t>PERUINHA 1</t>
  </si>
  <si>
    <t>PERUINHA 1 (assinatura)</t>
  </si>
  <si>
    <t>PERUINHA 2</t>
  </si>
  <si>
    <t>PERUINHA 2 (assinatura)</t>
  </si>
  <si>
    <t>PERUINHA 3</t>
  </si>
  <si>
    <t>PERUINHA 3 (assinatura)</t>
  </si>
  <si>
    <t>PERUINHA PLUS</t>
  </si>
  <si>
    <t>PERUINHA PLUS (assinatura)</t>
  </si>
  <si>
    <t>INVASÃO 1</t>
  </si>
  <si>
    <t>INVASÃO 1 (assinatura)</t>
  </si>
  <si>
    <t>INVASÃO 2</t>
  </si>
  <si>
    <t>INVASÃO 2 (assinatura)</t>
  </si>
  <si>
    <t>DESCONTOS</t>
  </si>
  <si>
    <t>FONE</t>
  </si>
  <si>
    <t>FONE (assinatura)</t>
  </si>
  <si>
    <t>PERUINHA LIVE</t>
  </si>
  <si>
    <t>PERUINHA LIVE (assinatura)</t>
  </si>
  <si>
    <t>JOVEM PAN FOLHA FM</t>
  </si>
  <si>
    <t>FOLHA FONE</t>
  </si>
  <si>
    <t>FOLHA FONE (assinatura)</t>
  </si>
  <si>
    <t>Peruinha Pan I</t>
  </si>
  <si>
    <t>Peruinha Pan I (assinatura)</t>
  </si>
  <si>
    <t>Peruinha Pan II</t>
  </si>
  <si>
    <t>Peruinha Pan II (assinatura)</t>
  </si>
  <si>
    <t>Peruinha Pan III</t>
  </si>
  <si>
    <t>Peruinha Pan III (assinatura)</t>
  </si>
  <si>
    <t>Peruinha Plus</t>
  </si>
  <si>
    <t>Peruinha Plus  (assinatura)</t>
  </si>
  <si>
    <t>Invasão Pan I</t>
  </si>
  <si>
    <t>Invasão Pan I (assinatura)</t>
  </si>
  <si>
    <t>Invasão Pan II</t>
  </si>
  <si>
    <t>Invasão Pan II (assinatura)</t>
  </si>
  <si>
    <t>DISPLAY 50.000</t>
  </si>
  <si>
    <t>PÁGINA SIMPLES</t>
  </si>
  <si>
    <t>Anúncio do cliente, branded (produzido pela redaçao) ou coluna social (fotos)</t>
  </si>
  <si>
    <t>PROMOTOP</t>
  </si>
  <si>
    <t>texto com até 2.000 caracteres e até 5  Fotos em alta 
resolução enviadas pelo cliente, publicado na íntegra</t>
  </si>
  <si>
    <t>PÁGINA DUPLA</t>
  </si>
  <si>
    <t>Anúncio, branded ou coluna social</t>
  </si>
  <si>
    <t>texto com até 2.000 caracteres e até 5  Fotos em alta resolução 
enviadas pelo cliente, produzidos pela redação</t>
  </si>
  <si>
    <t>PÁGINA SIMPLES DETERMINADA</t>
  </si>
  <si>
    <t>anúncio do cliente, branded (produzido pela redaçao) ou coluna social (fotos)</t>
  </si>
  <si>
    <t>GALERIA DE FOTOS</t>
  </si>
  <si>
    <t>Até 20 fotos no portal TOPVIEW</t>
  </si>
  <si>
    <t>PÁGINA DUPLA DETERMINADA</t>
  </si>
  <si>
    <t>anúncio, branded ou coluna social</t>
  </si>
  <si>
    <t>IG - STORY (ATÉ 03)</t>
  </si>
  <si>
    <t>MEIA PÁGINA (SOCIAL VIEW)</t>
  </si>
  <si>
    <t>Publicação apenas de fotos na editoria social view (3 fotos é igual a meia página)</t>
  </si>
  <si>
    <t>IG - POST FEED</t>
  </si>
  <si>
    <t>produção interna</t>
  </si>
  <si>
    <t>CAPA 3</t>
  </si>
  <si>
    <t>Verso da contracapa</t>
  </si>
  <si>
    <t>IG - REELS PERSONALIZADO</t>
  </si>
  <si>
    <t>Produção interna/ por card</t>
  </si>
  <si>
    <t>CAPA TRIPLA</t>
  </si>
  <si>
    <t>Orelha</t>
  </si>
  <si>
    <t>IG - GALERIA DE FOTOS (ATÉ 10)</t>
  </si>
  <si>
    <t>Produção interna/  por card</t>
  </si>
  <si>
    <t>ENCARTE</t>
  </si>
  <si>
    <t>Avulso, no meio da revista</t>
  </si>
  <si>
    <t>FB - STORY (ATÉ 03)</t>
  </si>
  <si>
    <t>INCLUSÃO DE CAPA (PRODUTO)</t>
  </si>
  <si>
    <t>Sob consulta editorial</t>
  </si>
  <si>
    <t>FB - POST</t>
  </si>
  <si>
    <t>INCLUSÃO DE CAPA (LOCAÇÃO)</t>
  </si>
  <si>
    <t xml:space="preserve">FB - GALERIA DE FOTOS </t>
  </si>
  <si>
    <t>Até 20 fotos</t>
  </si>
  <si>
    <t>EDITORIAL DE MODA (PRODUTO)</t>
  </si>
  <si>
    <t>YOUTUBE (SÉRIE 3 CAPÍTULOS)</t>
  </si>
  <si>
    <t>Produção de websérie, com jornalista da TOPVIEW, até 2 horas de
 gravação, edição equipe interna, vídeo de até 3 min</t>
  </si>
  <si>
    <t>EDITORIAL DE MODA (LOCAÇÃO)</t>
  </si>
  <si>
    <t>PODCAST - 1 EPISÓDIO</t>
  </si>
  <si>
    <t>Captação, edição de áudio e vídeo, roteiro e publicação do ep.
Combo de stories + site da TOPVIEW + post Facebook.</t>
  </si>
  <si>
    <t>SOBRECAPA 2 LADOS</t>
  </si>
  <si>
    <t>PODCAST -  COMBO (04 EPISÓDIOS)</t>
  </si>
  <si>
    <t>APLICAÇÃO DE LOGOMARCA</t>
  </si>
  <si>
    <t>Aplicação de logomarca do cliente como patrocínio da página</t>
  </si>
  <si>
    <t>PODCAST -  COMBO (06 EPISÓDIOS)</t>
  </si>
  <si>
    <t>CINTA PUBLICITÁRIA</t>
  </si>
  <si>
    <t>COMBO DIGITAL BÁSICO</t>
  </si>
  <si>
    <t>30.000 impressões no portal + 01 publieditorial com galeria de fotos 
+ 01 Dark Post no Instagram +  1 combo de stories</t>
  </si>
  <si>
    <t>ESPAÇO PARA ATIVAÇÃO</t>
  </si>
  <si>
    <t>ÁREA DE ATIVAÇÃO</t>
  </si>
  <si>
    <t>COMBO DIGITAL PADRÃO</t>
  </si>
  <si>
    <t>50.000 impressões no portal + 01 publieditorial com galeria de fotos 
+ 02 Dark Post no Instagram +  02 combo de stories</t>
  </si>
  <si>
    <t>EXPOSIÇÃO DE VÍDEO</t>
  </si>
  <si>
    <t>VÍDEO PROMOCIONAL</t>
  </si>
  <si>
    <t>COMBO DIGITAL PRÓ</t>
  </si>
  <si>
    <t>80.000 impressões no portal + 01 publieditorial com galeria de fotos 
+ 02 Dark Post no Instagram +  03 combo de stories</t>
  </si>
  <si>
    <t>ENTREGA DE MATERIAL</t>
  </si>
  <si>
    <t>ENTREGA DE MATERIAL NO FINAL DE EVENTO</t>
  </si>
  <si>
    <t>DIGITAL - PÓS EVENTO 01</t>
  </si>
  <si>
    <t xml:space="preserve">01 Carrossel no Instagram + 01 Reels no Instagram + 01 galeria de fotos
no portal + Meia Página Social View na Revista </t>
  </si>
  <si>
    <t>APLICAÇÃO DE MARCA - SACOLA</t>
  </si>
  <si>
    <t>APLICAÇÃO DE MARCA</t>
  </si>
  <si>
    <t>DIGITAL - PÓS EVENTO 02</t>
  </si>
  <si>
    <t>01 Carrossel no Instagram + 01 Reels no Instagram + 01 galeria de fotos
no portal + 01 Página Simples na Revista</t>
  </si>
  <si>
    <t>MESA</t>
  </si>
  <si>
    <t>ATÉ 10 CONVITES</t>
  </si>
  <si>
    <t>COBERTURA 01</t>
  </si>
  <si>
    <t>12 stories no Instagram + 01h de permanência da redação no evento + 02 pessoas 
+ 01 PROMOTOP no portal</t>
  </si>
  <si>
    <t>SAMPLING</t>
  </si>
  <si>
    <t>ENTREGA DE PRODUTO SACOLA</t>
  </si>
  <si>
    <t>COBERTURA 02</t>
  </si>
  <si>
    <t>12 stories no Instagram + 02h de permanência da redação no evento + 04 pessoas 
+ 01 PROMOTOP no portal + 01 Reels no Instagram (pós-evento)</t>
  </si>
  <si>
    <t>CITAÇÃO DE MARCA 5''</t>
  </si>
  <si>
    <t>CITAÇÃO DA MARCA  DURANTE O DISCURSO</t>
  </si>
  <si>
    <t>DIGITAL + REVISTA</t>
  </si>
  <si>
    <t>12 stories no Instagram + 02h de permanência da redação no evento + 04 pessoas 
+ 02 PROMOTOP no portal + 02 Reels no Instagram (pós-evento) + 01 Página Simples na Revista</t>
  </si>
  <si>
    <t>KIT RELACIONAMENTO (até 5)</t>
  </si>
  <si>
    <t>CONVITES + REVISTA IMPRESSA</t>
  </si>
  <si>
    <t>KIT RELACIONAMENTO (5 a 10)</t>
  </si>
  <si>
    <t>KIT RELACIONAMENTO (11 a 20)</t>
  </si>
  <si>
    <t>COBERTURA</t>
  </si>
  <si>
    <t>PRODUÇÃO</t>
  </si>
  <si>
    <t>Cobertura (02h)</t>
  </si>
  <si>
    <t>Cobertura (meia diária)</t>
  </si>
  <si>
    <t>Cobertura (diária)</t>
  </si>
  <si>
    <t>#REF!</t>
  </si>
  <si>
    <t>Comercial Exclusivo de 30"</t>
  </si>
  <si>
    <t>Ric Noticias Noite</t>
  </si>
  <si>
    <t>Comercial Exclusivo  30" -  05 inserções por praça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</si>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</sst>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$&quot;#,##0"/>
    <numFmt numFmtId="165" formatCode="00"/>
    <numFmt numFmtId="166" formatCode="[$R$ -416]#,##0"/>
    <numFmt numFmtId="167" formatCode="[$R$ -416]#,##0.0"/>
    <numFmt numFmtId="168" formatCode="[$R$ -416]#,##0.00"/>
  </numFmts>
  <fonts count="89">
    <font>
      <sz val="10"/>
      <color rgb="FF000000"/>
      <name val="Arial"/>
    </font>
    <font>
      <b/>
      <sz val="14"/>
      <color rgb="FFE7F5E2"/>
      <name val="Montserrat"/>
    </font>
    <font>
      <b/>
      <sz val="18"/>
      <color rgb="FF292929"/>
      <name val="Montserrat"/>
    </font>
    <font>
      <sz val="10"/>
      <color rgb="FFFFFFFF"/>
      <name val="Montserrat"/>
    </font>
    <font>
      <sz val="9"/>
      <color rgb="FFFFFFFF"/>
      <name val="Montserrat"/>
    </font>
    <font>
      <b/>
      <sz val="9"/>
      <color rgb="FF434343"/>
      <name val="Montserrat"/>
    </font>
    <font>
      <sz val="8"/>
      <color rgb="FF000000"/>
      <name val="Montserrat"/>
    </font>
    <font>
      <sz val="10"/>
      <name val="Arial"/>
    </font>
    <font>
      <sz val="10"/>
      <name val="Montserrat"/>
    </font>
    <font>
      <b/>
      <sz val="9"/>
      <color rgb="FF666666"/>
      <name val="Montserrat"/>
    </font>
    <font>
      <sz val="8"/>
      <name val="Montserrat"/>
    </font>
    <font>
      <b/>
      <sz val="8"/>
      <color rgb="FF292929"/>
      <name val="Montserrat"/>
    </font>
    <font>
      <b/>
      <sz val="10"/>
      <color rgb="FF292929"/>
      <name val="Montserrat"/>
    </font>
    <font>
      <i/>
      <sz val="7"/>
      <color rgb="FF292929"/>
      <name val="Montserrat"/>
    </font>
    <font>
      <i/>
      <sz val="8"/>
      <color rgb="FFF46524"/>
      <name val="Montserrat"/>
    </font>
    <font>
      <sz val="7"/>
      <name val="Montserrat"/>
    </font>
    <font>
      <sz val="7"/>
      <color rgb="FF0000FF"/>
      <name val="Montserrat"/>
    </font>
    <font>
      <sz val="6"/>
      <color rgb="FF0000FF"/>
      <name val="Montserrat"/>
    </font>
    <font>
      <sz val="8"/>
      <color rgb="FFFFFFFF"/>
      <name val="Montserrat"/>
    </font>
    <font>
      <b/>
      <sz val="16"/>
      <color rgb="FF000000"/>
      <name val="Montserrat"/>
    </font>
    <font>
      <sz val="10"/>
      <color rgb="FF000000"/>
      <name val="Montserrat"/>
    </font>
    <font>
      <sz val="10"/>
      <color rgb="FFF46524"/>
      <name val="Montserrat"/>
    </font>
    <font>
      <sz val="8"/>
      <color rgb="FF434343"/>
      <name val="Montserrat"/>
    </font>
    <font>
      <b/>
      <sz val="8"/>
      <color rgb="FF434343"/>
      <name val="Montserrat"/>
    </font>
    <font>
      <b/>
      <sz val="10"/>
      <color rgb="FF434343"/>
      <name val="Montserrat"/>
    </font>
    <font>
      <b/>
      <sz val="8"/>
      <color rgb="FF0000FF"/>
      <name val="Montserrat"/>
    </font>
    <font>
      <b/>
      <sz val="12"/>
      <color rgb="FF434343"/>
      <name val="Montserrat"/>
    </font>
    <font>
      <b/>
      <sz val="12"/>
      <color rgb="FFB7B7B7"/>
      <name val="Montserrat"/>
    </font>
    <font>
      <sz val="10"/>
      <color rgb="FFF46524"/>
      <name val="Montserrat"/>
    </font>
    <font>
      <i/>
      <sz val="8"/>
      <color rgb="FF666666"/>
      <name val="Montserrat"/>
    </font>
    <font>
      <i/>
      <sz val="8"/>
      <color rgb="FF0000FF"/>
      <name val="Montserrat"/>
    </font>
    <font>
      <b/>
      <i/>
      <sz val="8"/>
      <color rgb="FFFF0000"/>
      <name val="Montserrat"/>
    </font>
    <font>
      <b/>
      <i/>
      <sz val="9"/>
      <color rgb="FF4A86E8"/>
      <name val="Montserrat"/>
    </font>
    <font>
      <i/>
      <sz val="9"/>
      <color rgb="FFB7B7B7"/>
      <name val="Montserrat"/>
    </font>
    <font>
      <sz val="10"/>
      <color rgb="FFCC0000"/>
      <name val="Montserrat"/>
    </font>
    <font>
      <b/>
      <sz val="10"/>
      <color rgb="FFFFFFFF"/>
      <name val="Montserrat"/>
    </font>
    <font>
      <sz val="10"/>
      <color rgb="FFFFFFFF"/>
      <name val="Montserrat"/>
    </font>
    <font>
      <i/>
      <sz val="9"/>
      <color rgb="FFF46524"/>
      <name val="Montserrat"/>
    </font>
    <font>
      <b/>
      <i/>
      <sz val="8"/>
      <color rgb="FFF46524"/>
      <name val="Montserrat"/>
    </font>
    <font>
      <b/>
      <sz val="8"/>
      <color rgb="FF000000"/>
      <name val="Montserrat"/>
    </font>
    <font>
      <sz val="10"/>
      <name val="Open Sans"/>
    </font>
    <font>
      <b/>
      <sz val="23"/>
      <color rgb="FFF46524"/>
      <name val="Open Sans"/>
    </font>
    <font>
      <b/>
      <i/>
      <sz val="11"/>
      <color rgb="FF1155CC"/>
      <name val="Open Sans"/>
    </font>
    <font>
      <i/>
      <sz val="12"/>
      <color rgb="FF1155CC"/>
      <name val="Open Sans"/>
    </font>
    <font>
      <b/>
      <sz val="12"/>
      <color rgb="FFF46524"/>
      <name val="Open Sans"/>
    </font>
    <font>
      <sz val="8"/>
      <name val="Open Sans"/>
    </font>
    <font>
      <b/>
      <i/>
      <sz val="8"/>
      <color rgb="FFFFFFFF"/>
      <name val="Open Sans"/>
    </font>
    <font>
      <sz val="10"/>
      <color rgb="FF292929"/>
      <name val="&quot;Open Sans&quot;"/>
    </font>
    <font>
      <sz val="10"/>
      <color rgb="FF292929"/>
      <name val="Open Sans"/>
    </font>
    <font>
      <sz val="10"/>
      <name val="Arial"/>
    </font>
    <font>
      <b/>
      <sz val="10"/>
      <color rgb="FF292929"/>
      <name val="Open Sans"/>
    </font>
    <font>
      <sz val="8"/>
      <color rgb="FF000000"/>
      <name val="Roboto"/>
    </font>
    <font>
      <sz val="8"/>
      <color rgb="FFFFFFFF"/>
      <name val="Open Sans"/>
    </font>
    <font>
      <b/>
      <sz val="7"/>
      <color rgb="FFFFFFFF"/>
      <name val="&quot;Open Sans&quot;"/>
    </font>
    <font>
      <sz val="7"/>
      <color rgb="FFFFFFFF"/>
      <name val="&quot;Open Sans&quot;"/>
    </font>
    <font>
      <sz val="7"/>
      <color rgb="FFFFFFFF"/>
      <name val="Open Sans"/>
    </font>
    <font>
      <sz val="8"/>
      <color rgb="FFFFFFFF"/>
      <name val="&quot;Open Sans&quot;"/>
    </font>
    <font>
      <b/>
      <sz val="8"/>
      <color rgb="FFFFFFFF"/>
      <name val="Open Sans"/>
    </font>
    <font>
      <sz val="8"/>
      <color rgb="FFFFFFFF"/>
      <name val="Calibri"/>
    </font>
    <font>
      <b/>
      <sz val="9"/>
      <color rgb="FFFF0000"/>
      <name val="Calibri"/>
    </font>
    <font>
      <sz val="8"/>
      <name val="&quot;Open Sans&quot;"/>
    </font>
    <font>
      <b/>
      <sz val="8"/>
      <color rgb="FF000000"/>
      <name val="Open Sans"/>
    </font>
    <font>
      <sz val="8"/>
      <name val="Arial"/>
    </font>
    <font>
      <sz val="8"/>
      <name val="Calibri"/>
    </font>
    <font>
      <b/>
      <sz val="10"/>
      <color rgb="FFFFFFFF"/>
      <name val="Open Sans"/>
    </font>
    <font>
      <b/>
      <sz val="10"/>
      <name val="Open Sans"/>
    </font>
    <font>
      <sz val="10"/>
      <color rgb="FF434343"/>
      <name val="Open Sans"/>
    </font>
    <font>
      <sz val="10"/>
      <color rgb="FF434343"/>
      <name val="Calibri"/>
    </font>
    <font>
      <sz val="10"/>
      <color rgb="FF000000"/>
      <name val="Calibri"/>
    </font>
    <font>
      <b/>
      <sz val="12"/>
      <color rgb="FFFFFFFF"/>
      <name val="Calibri"/>
    </font>
    <font>
      <sz val="12"/>
      <name val="Calibri"/>
    </font>
    <font>
      <sz val="10"/>
      <name val="Calibri"/>
    </font>
    <font>
      <b/>
      <sz val="12"/>
      <name val="Calibri"/>
    </font>
    <font>
      <b/>
      <sz val="10"/>
      <name val="Calibri"/>
    </font>
    <font>
      <sz val="10"/>
      <name val="Calibri"/>
    </font>
    <font>
      <b/>
      <sz val="10"/>
      <name val="Calibri"/>
    </font>
    <font>
      <sz val="10"/>
      <name val="Open Sans"/>
    </font>
    <font>
      <sz val="9"/>
      <color rgb="FF434343"/>
      <name val="&quot;Open Sans&quot;"/>
    </font>
    <font>
      <b/>
      <sz val="10"/>
      <color rgb="FFFFFFFF"/>
      <name val="Calibri"/>
    </font>
    <font>
      <b/>
      <sz val="12"/>
      <color rgb="FFFFFFFF"/>
      <name val="&quot;Open Sans&quot;"/>
    </font>
    <font>
      <b/>
      <sz val="10"/>
      <name val="&quot;Open Sans&quot;"/>
    </font>
    <font>
      <sz val="10"/>
      <name val="&quot;Open Sans&quot;"/>
    </font>
    <font>
      <b/>
      <sz val="10"/>
      <color rgb="FFFFFFFF"/>
      <name val="Open Sans"/>
    </font>
    <font>
      <sz val="9"/>
      <name val="Open Sans"/>
    </font>
    <font>
      <b/>
      <sz val="10"/>
      <name val="Open Sans"/>
    </font>
    <font>
      <sz val="9"/>
      <color rgb="FF434343"/>
      <name val="&quot;Open Sans&quot;, Arial"/>
    </font>
    <font>
      <i/>
      <sz val="9"/>
      <color rgb="FF434343"/>
      <name val="&quot;Open Sans&quot;, Arial"/>
    </font>
    <font>
      <sz val="10"/>
      <color rgb="FF000000"/>
      <name val="Arial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  <fill>
      <patternFill patternType="solid">
        <fgColor rgb="FF292929"/>
        <bgColor rgb="FF292929"/>
      </patternFill>
    </fill>
    <fill>
      <patternFill patternType="solid">
        <fgColor rgb="FF1E71B8"/>
        <bgColor rgb="FF1E71B8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rgb="FFFFFF00"/>
      </patternFill>
    </fill>
    <fill>
      <patternFill patternType="solid">
        <fgColor rgb="FF38761D"/>
        <bgColor rgb="FF38761D"/>
      </patternFill>
    </fill>
    <fill>
      <patternFill patternType="solid">
        <fgColor rgb="FF576475"/>
        <bgColor rgb="FF576475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</fills>
  <borders count="16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D9D9D9"/>
      </bottom>
      <diagonal/>
    </border>
    <border>
      <left/>
      <right style="medium">
        <color rgb="FFE7F5E2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576475"/>
      </bottom>
      <diagonal/>
    </border>
  </borders>
  <cellStyleXfs count="3">
    <xf numFmtId="0" fontId="0" fillId="0" borderId="0"/>
    <xf numFmtId="0" fontId="87" fillId="0" borderId="5"/>
    <xf numFmtId="0" fontId="87" fillId="0" borderId="5"/>
  </cellStyleXfs>
  <cellXfs count="298">
    <xf numFmtId="0" fontId="0" fillId="0" borderId="0" xfId="0"/>
    <xf numFmtId="164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3" fontId="4" fillId="4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left" vertical="center"/>
    </xf>
    <xf numFmtId="165" fontId="6" fillId="7" borderId="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3" fontId="9" fillId="5" borderId="2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center" vertical="center"/>
    </xf>
    <xf numFmtId="164" fontId="1" fillId="8" borderId="4" xfId="0" applyNumberFormat="1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left" vertical="center"/>
    </xf>
    <xf numFmtId="49" fontId="11" fillId="0" borderId="0" xfId="0" applyNumberFormat="1" applyFont="1"/>
    <xf numFmtId="0" fontId="1" fillId="0" borderId="0" xfId="0" applyFont="1"/>
    <xf numFmtId="0" fontId="11" fillId="0" borderId="5" xfId="0" applyFont="1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49" fontId="17" fillId="7" borderId="0" xfId="0" applyNumberFormat="1" applyFont="1" applyFill="1" applyAlignment="1">
      <alignment horizontal="center" vertical="center"/>
    </xf>
    <xf numFmtId="167" fontId="8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168" fontId="22" fillId="0" borderId="6" xfId="0" applyNumberFormat="1" applyFont="1" applyBorder="1" applyAlignment="1">
      <alignment horizontal="center" vertical="center"/>
    </xf>
    <xf numFmtId="166" fontId="23" fillId="0" borderId="6" xfId="0" applyNumberFormat="1" applyFont="1" applyBorder="1" applyAlignment="1">
      <alignment horizontal="center" vertical="center"/>
    </xf>
    <xf numFmtId="168" fontId="24" fillId="0" borderId="6" xfId="0" applyNumberFormat="1" applyFont="1" applyBorder="1" applyAlignment="1">
      <alignment horizontal="center" vertical="center"/>
    </xf>
    <xf numFmtId="168" fontId="25" fillId="7" borderId="0" xfId="0" applyNumberFormat="1" applyFont="1" applyFill="1" applyAlignment="1">
      <alignment horizontal="center" vertical="center"/>
    </xf>
    <xf numFmtId="166" fontId="26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center" vertical="center"/>
    </xf>
    <xf numFmtId="10" fontId="28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166" fontId="31" fillId="0" borderId="0" xfId="0" applyNumberFormat="1" applyFont="1" applyAlignment="1">
      <alignment horizontal="center" vertical="center"/>
    </xf>
    <xf numFmtId="49" fontId="30" fillId="7" borderId="7" xfId="0" applyNumberFormat="1" applyFont="1" applyFill="1" applyBorder="1" applyAlignment="1">
      <alignment horizontal="center" vertical="center"/>
    </xf>
    <xf numFmtId="167" fontId="32" fillId="0" borderId="0" xfId="0" applyNumberFormat="1" applyFont="1" applyAlignment="1">
      <alignment horizontal="center" vertical="center"/>
    </xf>
    <xf numFmtId="167" fontId="3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166" fontId="34" fillId="0" borderId="0" xfId="0" applyNumberFormat="1" applyFont="1" applyAlignment="1">
      <alignment horizontal="left" vertical="center"/>
    </xf>
    <xf numFmtId="0" fontId="35" fillId="9" borderId="0" xfId="0" applyFont="1" applyFill="1" applyAlignment="1">
      <alignment horizontal="left" vertical="center"/>
    </xf>
    <xf numFmtId="0" fontId="36" fillId="9" borderId="0" xfId="0" applyFont="1" applyFill="1" applyAlignment="1">
      <alignment horizontal="center" vertical="center"/>
    </xf>
    <xf numFmtId="10" fontId="36" fillId="9" borderId="0" xfId="0" applyNumberFormat="1" applyFont="1" applyFill="1" applyAlignment="1">
      <alignment horizontal="center" vertical="center"/>
    </xf>
    <xf numFmtId="3" fontId="36" fillId="9" borderId="0" xfId="0" applyNumberFormat="1" applyFont="1" applyFill="1" applyAlignment="1">
      <alignment horizontal="center" vertical="center"/>
    </xf>
    <xf numFmtId="166" fontId="36" fillId="9" borderId="0" xfId="0" applyNumberFormat="1" applyFont="1" applyFill="1" applyAlignment="1">
      <alignment horizontal="center" vertical="center"/>
    </xf>
    <xf numFmtId="166" fontId="35" fillId="9" borderId="0" xfId="0" applyNumberFormat="1" applyFont="1" applyFill="1" applyAlignment="1">
      <alignment horizontal="center" vertical="center"/>
    </xf>
    <xf numFmtId="167" fontId="35" fillId="9" borderId="0" xfId="0" applyNumberFormat="1" applyFont="1" applyFill="1" applyAlignment="1">
      <alignment horizontal="center" vertical="center"/>
    </xf>
    <xf numFmtId="167" fontId="35" fillId="2" borderId="0" xfId="0" applyNumberFormat="1" applyFont="1" applyFill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4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center" vertical="center"/>
    </xf>
    <xf numFmtId="10" fontId="4" fillId="10" borderId="0" xfId="0" applyNumberFormat="1" applyFont="1" applyFill="1" applyAlignment="1">
      <alignment horizontal="center" vertical="center"/>
    </xf>
    <xf numFmtId="3" fontId="4" fillId="10" borderId="0" xfId="0" applyNumberFormat="1" applyFont="1" applyFill="1" applyAlignment="1">
      <alignment horizontal="center" vertical="center"/>
    </xf>
    <xf numFmtId="166" fontId="4" fillId="10" borderId="0" xfId="0" applyNumberFormat="1" applyFont="1" applyFill="1" applyAlignment="1">
      <alignment horizontal="center" vertical="center"/>
    </xf>
    <xf numFmtId="167" fontId="4" fillId="10" borderId="0" xfId="0" applyNumberFormat="1" applyFont="1" applyFill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4" fontId="38" fillId="0" borderId="0" xfId="0" applyNumberFormat="1" applyFont="1" applyAlignment="1">
      <alignment horizontal="center" vertical="center"/>
    </xf>
    <xf numFmtId="164" fontId="6" fillId="0" borderId="8" xfId="0" applyNumberFormat="1" applyFont="1" applyBorder="1"/>
    <xf numFmtId="164" fontId="39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9" fontId="6" fillId="11" borderId="8" xfId="0" applyNumberFormat="1" applyFont="1" applyFill="1" applyBorder="1" applyAlignment="1">
      <alignment horizontal="center" vertical="center" wrapText="1"/>
    </xf>
    <xf numFmtId="167" fontId="6" fillId="0" borderId="8" xfId="0" applyNumberFormat="1" applyFont="1" applyBorder="1" applyAlignment="1">
      <alignment horizontal="center" vertical="center" wrapText="1"/>
    </xf>
    <xf numFmtId="167" fontId="20" fillId="2" borderId="0" xfId="0" applyNumberFormat="1" applyFont="1" applyFill="1" applyAlignment="1">
      <alignment horizontal="center" vertical="center" wrapText="1"/>
    </xf>
    <xf numFmtId="164" fontId="38" fillId="2" borderId="0" xfId="0" applyNumberFormat="1" applyFont="1" applyFill="1" applyAlignment="1">
      <alignment horizontal="center" vertical="center"/>
    </xf>
    <xf numFmtId="164" fontId="6" fillId="0" borderId="3" xfId="0" applyNumberFormat="1" applyFont="1" applyBorder="1"/>
    <xf numFmtId="164" fontId="39" fillId="0" borderId="3" xfId="0" applyNumberFormat="1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9" fontId="6" fillId="11" borderId="3" xfId="0" applyNumberFormat="1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vertical="center"/>
    </xf>
    <xf numFmtId="16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/>
    </xf>
    <xf numFmtId="167" fontId="3" fillId="2" borderId="0" xfId="0" applyNumberFormat="1" applyFont="1" applyFill="1" applyAlignment="1">
      <alignment vertic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9" fontId="6" fillId="11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167" fontId="6" fillId="0" borderId="0" xfId="0" applyNumberFormat="1" applyFont="1" applyAlignment="1">
      <alignment horizontal="center" vertical="center" wrapText="1"/>
    </xf>
    <xf numFmtId="166" fontId="20" fillId="0" borderId="3" xfId="0" applyNumberFormat="1" applyFont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10" fontId="8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167" fontId="7" fillId="0" borderId="0" xfId="0" applyNumberFormat="1" applyFont="1"/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42" fillId="0" borderId="0" xfId="0" applyFont="1"/>
    <xf numFmtId="0" fontId="43" fillId="0" borderId="0" xfId="0" applyFont="1" applyAlignment="1">
      <alignment horizontal="left"/>
    </xf>
    <xf numFmtId="168" fontId="43" fillId="0" borderId="0" xfId="0" applyNumberFormat="1" applyFont="1" applyAlignment="1">
      <alignment horizontal="left"/>
    </xf>
    <xf numFmtId="0" fontId="44" fillId="0" borderId="0" xfId="0" applyFont="1" applyAlignment="1">
      <alignment vertical="center"/>
    </xf>
    <xf numFmtId="0" fontId="45" fillId="0" borderId="0" xfId="0" applyFont="1"/>
    <xf numFmtId="0" fontId="46" fillId="10" borderId="0" xfId="0" applyFont="1" applyFill="1" applyAlignment="1">
      <alignment horizontal="left" vertical="center"/>
    </xf>
    <xf numFmtId="0" fontId="46" fillId="10" borderId="0" xfId="0" applyFont="1" applyFill="1" applyAlignment="1">
      <alignment horizontal="center" vertical="center"/>
    </xf>
    <xf numFmtId="0" fontId="47" fillId="0" borderId="9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/>
    <xf numFmtId="3" fontId="48" fillId="0" borderId="10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9" fillId="0" borderId="0" xfId="0" applyNumberFormat="1" applyFont="1"/>
    <xf numFmtId="0" fontId="51" fillId="2" borderId="5" xfId="0" applyFont="1" applyFill="1" applyBorder="1"/>
    <xf numFmtId="0" fontId="51" fillId="2" borderId="0" xfId="0" applyFont="1" applyFill="1"/>
    <xf numFmtId="0" fontId="52" fillId="12" borderId="0" xfId="0" applyFont="1" applyFill="1" applyAlignment="1">
      <alignment horizontal="center" vertical="center"/>
    </xf>
    <xf numFmtId="0" fontId="53" fillId="13" borderId="0" xfId="0" applyFont="1" applyFill="1" applyAlignment="1">
      <alignment horizontal="center" vertical="center" wrapText="1"/>
    </xf>
    <xf numFmtId="49" fontId="54" fillId="10" borderId="0" xfId="0" applyNumberFormat="1" applyFont="1" applyFill="1" applyAlignment="1">
      <alignment horizontal="center"/>
    </xf>
    <xf numFmtId="168" fontId="54" fillId="10" borderId="0" xfId="0" applyNumberFormat="1" applyFont="1" applyFill="1" applyAlignment="1">
      <alignment horizontal="center"/>
    </xf>
    <xf numFmtId="168" fontId="55" fillId="1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56" fillId="1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7" fillId="14" borderId="0" xfId="0" applyFont="1" applyFill="1" applyAlignment="1">
      <alignment horizontal="center" vertical="center"/>
    </xf>
    <xf numFmtId="166" fontId="45" fillId="0" borderId="0" xfId="0" applyNumberFormat="1" applyFont="1" applyAlignment="1">
      <alignment horizontal="center"/>
    </xf>
    <xf numFmtId="49" fontId="58" fillId="15" borderId="11" xfId="0" applyNumberFormat="1" applyFont="1" applyFill="1" applyBorder="1" applyAlignment="1">
      <alignment horizontal="center"/>
    </xf>
    <xf numFmtId="168" fontId="59" fillId="16" borderId="12" xfId="0" applyNumberFormat="1" applyFont="1" applyFill="1" applyBorder="1" applyAlignment="1">
      <alignment horizontal="center"/>
    </xf>
    <xf numFmtId="166" fontId="45" fillId="2" borderId="0" xfId="0" applyNumberFormat="1" applyFont="1" applyFill="1" applyAlignment="1">
      <alignment horizontal="center" vertical="center"/>
    </xf>
    <xf numFmtId="49" fontId="58" fillId="15" borderId="13" xfId="0" applyNumberFormat="1" applyFont="1" applyFill="1" applyBorder="1" applyAlignment="1">
      <alignment horizontal="center"/>
    </xf>
    <xf numFmtId="168" fontId="59" fillId="16" borderId="14" xfId="0" applyNumberFormat="1" applyFont="1" applyFill="1" applyBorder="1" applyAlignment="1">
      <alignment horizontal="center"/>
    </xf>
    <xf numFmtId="166" fontId="60" fillId="0" borderId="0" xfId="0" applyNumberFormat="1" applyFont="1" applyAlignment="1">
      <alignment horizontal="center" vertical="center"/>
    </xf>
    <xf numFmtId="0" fontId="61" fillId="17" borderId="0" xfId="0" applyFont="1" applyFill="1" applyAlignment="1">
      <alignment horizontal="center" vertical="center"/>
    </xf>
    <xf numFmtId="4" fontId="45" fillId="0" borderId="0" xfId="0" applyNumberFormat="1" applyFont="1" applyAlignment="1">
      <alignment horizontal="center"/>
    </xf>
    <xf numFmtId="0" fontId="62" fillId="0" borderId="0" xfId="0" applyFont="1"/>
    <xf numFmtId="0" fontId="52" fillId="2" borderId="0" xfId="0" applyFont="1" applyFill="1" applyAlignment="1">
      <alignment horizontal="center" vertical="center"/>
    </xf>
    <xf numFmtId="0" fontId="7" fillId="2" borderId="0" xfId="0" applyFont="1" applyFill="1"/>
    <xf numFmtId="0" fontId="53" fillId="2" borderId="0" xfId="0" applyFont="1" applyFill="1" applyAlignment="1">
      <alignment horizontal="center" vertical="center" wrapText="1"/>
    </xf>
    <xf numFmtId="0" fontId="62" fillId="2" borderId="0" xfId="0" applyFont="1" applyFill="1"/>
    <xf numFmtId="0" fontId="45" fillId="2" borderId="0" xfId="0" applyFont="1" applyFill="1" applyAlignment="1">
      <alignment horizontal="center"/>
    </xf>
    <xf numFmtId="166" fontId="60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166" fontId="45" fillId="2" borderId="0" xfId="0" applyNumberFormat="1" applyFont="1" applyFill="1" applyAlignment="1">
      <alignment horizontal="center"/>
    </xf>
    <xf numFmtId="49" fontId="58" fillId="2" borderId="0" xfId="0" applyNumberFormat="1" applyFont="1" applyFill="1" applyAlignment="1">
      <alignment horizontal="center"/>
    </xf>
    <xf numFmtId="168" fontId="59" fillId="2" borderId="0" xfId="0" applyNumberFormat="1" applyFont="1" applyFill="1" applyAlignment="1">
      <alignment horizontal="center"/>
    </xf>
    <xf numFmtId="0" fontId="60" fillId="2" borderId="0" xfId="0" applyFont="1" applyFill="1"/>
    <xf numFmtId="168" fontId="63" fillId="2" borderId="0" xfId="0" applyNumberFormat="1" applyFont="1" applyFill="1" applyAlignment="1">
      <alignment horizontal="center"/>
    </xf>
    <xf numFmtId="0" fontId="64" fillId="13" borderId="0" xfId="0" applyFont="1" applyFill="1" applyAlignment="1">
      <alignment horizontal="center"/>
    </xf>
    <xf numFmtId="0" fontId="64" fillId="13" borderId="0" xfId="0" applyFont="1" applyFill="1" applyAlignment="1">
      <alignment horizontal="center" vertical="center" wrapText="1"/>
    </xf>
    <xf numFmtId="0" fontId="65" fillId="13" borderId="0" xfId="0" applyFont="1" applyFill="1" applyAlignment="1">
      <alignment horizontal="center" vertical="center" wrapText="1"/>
    </xf>
    <xf numFmtId="0" fontId="64" fillId="0" borderId="0" xfId="0" applyFont="1"/>
    <xf numFmtId="0" fontId="66" fillId="0" borderId="0" xfId="0" applyFont="1"/>
    <xf numFmtId="166" fontId="66" fillId="2" borderId="0" xfId="0" applyNumberFormat="1" applyFont="1" applyFill="1" applyAlignment="1">
      <alignment horizontal="center"/>
    </xf>
    <xf numFmtId="166" fontId="67" fillId="2" borderId="0" xfId="0" applyNumberFormat="1" applyFont="1" applyFill="1" applyAlignment="1">
      <alignment horizontal="center"/>
    </xf>
    <xf numFmtId="166" fontId="66" fillId="7" borderId="0" xfId="0" applyNumberFormat="1" applyFont="1" applyFill="1" applyAlignment="1">
      <alignment horizontal="center"/>
    </xf>
    <xf numFmtId="166" fontId="66" fillId="7" borderId="0" xfId="0" applyNumberFormat="1" applyFont="1" applyFill="1"/>
    <xf numFmtId="168" fontId="66" fillId="0" borderId="0" xfId="0" applyNumberFormat="1" applyFont="1"/>
    <xf numFmtId="166" fontId="66" fillId="0" borderId="0" xfId="0" applyNumberFormat="1" applyFont="1"/>
    <xf numFmtId="166" fontId="68" fillId="2" borderId="0" xfId="0" applyNumberFormat="1" applyFont="1" applyFill="1" applyAlignment="1">
      <alignment horizontal="center"/>
    </xf>
    <xf numFmtId="166" fontId="66" fillId="2" borderId="0" xfId="0" applyNumberFormat="1" applyFont="1" applyFill="1"/>
    <xf numFmtId="0" fontId="66" fillId="2" borderId="0" xfId="0" applyFont="1" applyFill="1"/>
    <xf numFmtId="166" fontId="66" fillId="0" borderId="0" xfId="0" applyNumberFormat="1" applyFont="1" applyAlignment="1">
      <alignment horizontal="center"/>
    </xf>
    <xf numFmtId="49" fontId="66" fillId="0" borderId="0" xfId="0" applyNumberFormat="1" applyFont="1" applyAlignment="1">
      <alignment horizontal="center"/>
    </xf>
    <xf numFmtId="168" fontId="49" fillId="0" borderId="0" xfId="0" applyNumberFormat="1" applyFont="1"/>
    <xf numFmtId="0" fontId="69" fillId="9" borderId="0" xfId="0" applyFont="1" applyFill="1"/>
    <xf numFmtId="0" fontId="70" fillId="9" borderId="0" xfId="0" applyFont="1" applyFill="1" applyAlignment="1">
      <alignment horizontal="center"/>
    </xf>
    <xf numFmtId="4" fontId="70" fillId="9" borderId="0" xfId="0" applyNumberFormat="1" applyFont="1" applyFill="1" applyAlignment="1">
      <alignment horizontal="center"/>
    </xf>
    <xf numFmtId="0" fontId="70" fillId="0" borderId="0" xfId="0" applyFont="1"/>
    <xf numFmtId="0" fontId="70" fillId="9" borderId="0" xfId="0" applyFont="1" applyFill="1"/>
    <xf numFmtId="4" fontId="70" fillId="0" borderId="0" xfId="0" applyNumberFormat="1" applyFont="1"/>
    <xf numFmtId="0" fontId="69" fillId="9" borderId="0" xfId="0" applyFont="1" applyFill="1" applyAlignment="1">
      <alignment horizontal="center"/>
    </xf>
    <xf numFmtId="0" fontId="71" fillId="0" borderId="0" xfId="0" applyFont="1"/>
    <xf numFmtId="0" fontId="72" fillId="0" borderId="0" xfId="0" applyFont="1" applyAlignment="1">
      <alignment horizontal="center" textRotation="90"/>
    </xf>
    <xf numFmtId="4" fontId="72" fillId="7" borderId="0" xfId="0" applyNumberFormat="1" applyFont="1" applyFill="1" applyAlignment="1">
      <alignment horizontal="center" textRotation="90"/>
    </xf>
    <xf numFmtId="4" fontId="72" fillId="0" borderId="0" xfId="0" applyNumberFormat="1" applyFont="1" applyAlignment="1">
      <alignment horizontal="center" textRotation="90"/>
    </xf>
    <xf numFmtId="3" fontId="73" fillId="0" borderId="0" xfId="0" applyNumberFormat="1" applyFont="1"/>
    <xf numFmtId="168" fontId="73" fillId="0" borderId="0" xfId="0" applyNumberFormat="1" applyFont="1" applyAlignment="1">
      <alignment horizontal="center"/>
    </xf>
    <xf numFmtId="3" fontId="73" fillId="7" borderId="0" xfId="0" applyNumberFormat="1" applyFont="1" applyFill="1" applyAlignment="1">
      <alignment horizontal="center"/>
    </xf>
    <xf numFmtId="3" fontId="73" fillId="0" borderId="0" xfId="0" applyNumberFormat="1" applyFont="1" applyAlignment="1">
      <alignment horizontal="center"/>
    </xf>
    <xf numFmtId="168" fontId="74" fillId="0" borderId="0" xfId="0" applyNumberFormat="1" applyFont="1"/>
    <xf numFmtId="49" fontId="73" fillId="0" borderId="0" xfId="0" applyNumberFormat="1" applyFont="1"/>
    <xf numFmtId="49" fontId="73" fillId="0" borderId="0" xfId="0" applyNumberFormat="1" applyFont="1" applyAlignment="1">
      <alignment horizontal="center"/>
    </xf>
    <xf numFmtId="4" fontId="74" fillId="0" borderId="0" xfId="0" applyNumberFormat="1" applyFont="1"/>
    <xf numFmtId="3" fontId="74" fillId="0" borderId="0" xfId="0" applyNumberFormat="1" applyFont="1"/>
    <xf numFmtId="168" fontId="74" fillId="0" borderId="0" xfId="0" applyNumberFormat="1" applyFont="1" applyAlignment="1">
      <alignment horizontal="center"/>
    </xf>
    <xf numFmtId="3" fontId="74" fillId="0" borderId="0" xfId="0" applyNumberFormat="1" applyFont="1" applyAlignment="1">
      <alignment horizontal="center"/>
    </xf>
    <xf numFmtId="3" fontId="74" fillId="7" borderId="0" xfId="0" applyNumberFormat="1" applyFont="1" applyFill="1" applyAlignment="1">
      <alignment horizontal="center"/>
    </xf>
    <xf numFmtId="49" fontId="74" fillId="0" borderId="0" xfId="0" applyNumberFormat="1" applyFont="1"/>
    <xf numFmtId="49" fontId="74" fillId="0" borderId="0" xfId="0" applyNumberFormat="1" applyFont="1" applyAlignment="1">
      <alignment horizontal="center"/>
    </xf>
    <xf numFmtId="3" fontId="74" fillId="2" borderId="0" xfId="0" applyNumberFormat="1" applyFont="1" applyFill="1" applyAlignment="1">
      <alignment horizontal="center"/>
    </xf>
    <xf numFmtId="3" fontId="73" fillId="2" borderId="0" xfId="0" applyNumberFormat="1" applyFont="1" applyFill="1" applyAlignment="1">
      <alignment horizontal="center"/>
    </xf>
    <xf numFmtId="0" fontId="71" fillId="0" borderId="0" xfId="0" applyFont="1" applyAlignment="1">
      <alignment horizontal="center"/>
    </xf>
    <xf numFmtId="168" fontId="73" fillId="16" borderId="0" xfId="0" applyNumberFormat="1" applyFont="1" applyFill="1" applyAlignment="1">
      <alignment horizontal="center"/>
    </xf>
    <xf numFmtId="3" fontId="73" fillId="16" borderId="0" xfId="0" applyNumberFormat="1" applyFont="1" applyFill="1" applyAlignment="1">
      <alignment horizontal="center"/>
    </xf>
    <xf numFmtId="49" fontId="73" fillId="16" borderId="0" xfId="0" applyNumberFormat="1" applyFont="1" applyFill="1"/>
    <xf numFmtId="49" fontId="73" fillId="16" borderId="0" xfId="0" applyNumberFormat="1" applyFont="1" applyFill="1" applyAlignment="1">
      <alignment horizontal="center"/>
    </xf>
    <xf numFmtId="4" fontId="74" fillId="0" borderId="0" xfId="0" applyNumberFormat="1" applyFont="1" applyAlignment="1">
      <alignment horizontal="center"/>
    </xf>
    <xf numFmtId="49" fontId="68" fillId="2" borderId="0" xfId="0" applyNumberFormat="1" applyFont="1" applyFill="1"/>
    <xf numFmtId="49" fontId="74" fillId="2" borderId="0" xfId="0" applyNumberFormat="1" applyFont="1" applyFill="1" applyAlignment="1">
      <alignment horizontal="center"/>
    </xf>
    <xf numFmtId="3" fontId="73" fillId="2" borderId="0" xfId="0" applyNumberFormat="1" applyFont="1" applyFill="1"/>
    <xf numFmtId="168" fontId="73" fillId="2" borderId="0" xfId="0" applyNumberFormat="1" applyFont="1" applyFill="1" applyAlignment="1">
      <alignment horizontal="center"/>
    </xf>
    <xf numFmtId="3" fontId="75" fillId="7" borderId="0" xfId="0" applyNumberFormat="1" applyFont="1" applyFill="1" applyAlignment="1">
      <alignment horizontal="center"/>
    </xf>
    <xf numFmtId="3" fontId="75" fillId="2" borderId="0" xfId="0" applyNumberFormat="1" applyFont="1" applyFill="1" applyAlignment="1">
      <alignment horizontal="center"/>
    </xf>
    <xf numFmtId="168" fontId="74" fillId="2" borderId="0" xfId="0" applyNumberFormat="1" applyFont="1" applyFill="1"/>
    <xf numFmtId="4" fontId="74" fillId="2" borderId="0" xfId="0" applyNumberFormat="1" applyFont="1" applyFill="1"/>
    <xf numFmtId="49" fontId="74" fillId="2" borderId="0" xfId="0" applyNumberFormat="1" applyFont="1" applyFill="1"/>
    <xf numFmtId="168" fontId="73" fillId="0" borderId="0" xfId="0" applyNumberFormat="1" applyFont="1"/>
    <xf numFmtId="3" fontId="73" fillId="16" borderId="0" xfId="0" applyNumberFormat="1" applyFont="1" applyFill="1"/>
    <xf numFmtId="3" fontId="74" fillId="16" borderId="0" xfId="0" applyNumberFormat="1" applyFont="1" applyFill="1"/>
    <xf numFmtId="168" fontId="74" fillId="16" borderId="0" xfId="0" applyNumberFormat="1" applyFont="1" applyFill="1" applyAlignment="1">
      <alignment horizontal="center"/>
    </xf>
    <xf numFmtId="3" fontId="74" fillId="16" borderId="0" xfId="0" applyNumberFormat="1" applyFont="1" applyFill="1" applyAlignment="1">
      <alignment horizontal="center"/>
    </xf>
    <xf numFmtId="4" fontId="74" fillId="7" borderId="0" xfId="0" applyNumberFormat="1" applyFont="1" applyFill="1" applyAlignment="1">
      <alignment horizontal="center"/>
    </xf>
    <xf numFmtId="4" fontId="73" fillId="7" borderId="0" xfId="0" applyNumberFormat="1" applyFont="1" applyFill="1" applyAlignment="1">
      <alignment horizontal="center"/>
    </xf>
    <xf numFmtId="4" fontId="73" fillId="0" borderId="0" xfId="0" applyNumberFormat="1" applyFont="1" applyAlignment="1">
      <alignment horizontal="center"/>
    </xf>
    <xf numFmtId="4" fontId="74" fillId="2" borderId="0" xfId="0" applyNumberFormat="1" applyFont="1" applyFill="1" applyAlignment="1">
      <alignment horizontal="center"/>
    </xf>
    <xf numFmtId="0" fontId="74" fillId="0" borderId="0" xfId="0" applyFont="1"/>
    <xf numFmtId="0" fontId="74" fillId="0" borderId="0" xfId="0" applyFont="1" applyAlignment="1">
      <alignment horizontal="center"/>
    </xf>
    <xf numFmtId="168" fontId="64" fillId="13" borderId="0" xfId="0" applyNumberFormat="1" applyFont="1" applyFill="1" applyAlignment="1">
      <alignment horizontal="left"/>
    </xf>
    <xf numFmtId="0" fontId="76" fillId="0" borderId="0" xfId="0" applyFont="1"/>
    <xf numFmtId="168" fontId="76" fillId="2" borderId="0" xfId="0" applyNumberFormat="1" applyFont="1" applyFill="1" applyAlignment="1">
      <alignment horizontal="left"/>
    </xf>
    <xf numFmtId="0" fontId="77" fillId="0" borderId="0" xfId="0" applyFont="1"/>
    <xf numFmtId="168" fontId="77" fillId="0" borderId="0" xfId="0" applyNumberFormat="1" applyFont="1" applyAlignment="1">
      <alignment horizontal="center" vertical="center"/>
    </xf>
    <xf numFmtId="168" fontId="77" fillId="0" borderId="0" xfId="0" applyNumberFormat="1" applyFont="1" applyAlignment="1">
      <alignment horizontal="center"/>
    </xf>
    <xf numFmtId="0" fontId="78" fillId="13" borderId="0" xfId="0" applyFont="1" applyFill="1" applyAlignment="1">
      <alignment horizontal="center"/>
    </xf>
    <xf numFmtId="168" fontId="78" fillId="13" borderId="0" xfId="0" applyNumberFormat="1" applyFont="1" applyFill="1"/>
    <xf numFmtId="168" fontId="71" fillId="2" borderId="0" xfId="0" applyNumberFormat="1" applyFont="1" applyFill="1" applyAlignment="1">
      <alignment horizontal="center"/>
    </xf>
    <xf numFmtId="168" fontId="71" fillId="2" borderId="0" xfId="0" applyNumberFormat="1" applyFont="1" applyFill="1"/>
    <xf numFmtId="168" fontId="71" fillId="0" borderId="0" xfId="0" applyNumberFormat="1" applyFont="1"/>
    <xf numFmtId="0" fontId="79" fillId="13" borderId="0" xfId="0" applyFont="1" applyFill="1"/>
    <xf numFmtId="0" fontId="49" fillId="13" borderId="0" xfId="0" applyFont="1" applyFill="1"/>
    <xf numFmtId="0" fontId="80" fillId="0" borderId="0" xfId="0" applyFont="1"/>
    <xf numFmtId="0" fontId="81" fillId="0" borderId="0" xfId="0" applyFont="1"/>
    <xf numFmtId="166" fontId="81" fillId="0" borderId="0" xfId="0" applyNumberFormat="1" applyFont="1" applyAlignment="1">
      <alignment horizontal="right"/>
    </xf>
    <xf numFmtId="168" fontId="49" fillId="11" borderId="0" xfId="0" applyNumberFormat="1" applyFont="1" applyFill="1"/>
    <xf numFmtId="166" fontId="81" fillId="11" borderId="0" xfId="0" applyNumberFormat="1" applyFont="1" applyFill="1" applyAlignment="1">
      <alignment horizontal="right"/>
    </xf>
    <xf numFmtId="0" fontId="80" fillId="0" borderId="0" xfId="0" applyFont="1" applyAlignment="1">
      <alignment horizontal="center"/>
    </xf>
    <xf numFmtId="166" fontId="81" fillId="0" borderId="0" xfId="0" applyNumberFormat="1" applyFont="1"/>
    <xf numFmtId="166" fontId="81" fillId="0" borderId="0" xfId="0" applyNumberFormat="1" applyFont="1" applyAlignment="1">
      <alignment horizontal="center"/>
    </xf>
    <xf numFmtId="168" fontId="81" fillId="11" borderId="0" xfId="0" applyNumberFormat="1" applyFont="1" applyFill="1"/>
    <xf numFmtId="166" fontId="81" fillId="11" borderId="0" xfId="0" applyNumberFormat="1" applyFont="1" applyFill="1"/>
    <xf numFmtId="0" fontId="49" fillId="11" borderId="0" xfId="0" applyFont="1" applyFill="1"/>
    <xf numFmtId="166" fontId="81" fillId="11" borderId="0" xfId="0" applyNumberFormat="1" applyFont="1" applyFill="1" applyAlignment="1">
      <alignment horizontal="center"/>
    </xf>
    <xf numFmtId="0" fontId="49" fillId="0" borderId="6" xfId="0" applyFont="1" applyBorder="1"/>
    <xf numFmtId="9" fontId="81" fillId="0" borderId="0" xfId="0" applyNumberFormat="1" applyFont="1"/>
    <xf numFmtId="9" fontId="49" fillId="0" borderId="0" xfId="0" applyNumberFormat="1" applyFont="1"/>
    <xf numFmtId="168" fontId="81" fillId="0" borderId="0" xfId="0" applyNumberFormat="1" applyFont="1"/>
    <xf numFmtId="166" fontId="82" fillId="13" borderId="15" xfId="0" applyNumberFormat="1" applyFont="1" applyFill="1" applyBorder="1" applyAlignment="1">
      <alignment horizontal="left"/>
    </xf>
    <xf numFmtId="166" fontId="40" fillId="13" borderId="15" xfId="0" applyNumberFormat="1" applyFont="1" applyFill="1" applyBorder="1" applyAlignment="1">
      <alignment horizontal="left"/>
    </xf>
    <xf numFmtId="166" fontId="40" fillId="0" borderId="0" xfId="0" applyNumberFormat="1" applyFont="1" applyAlignment="1">
      <alignment horizontal="left"/>
    </xf>
    <xf numFmtId="166" fontId="83" fillId="0" borderId="0" xfId="0" applyNumberFormat="1" applyFont="1" applyAlignment="1">
      <alignment horizontal="left"/>
    </xf>
    <xf numFmtId="166" fontId="83" fillId="2" borderId="0" xfId="0" applyNumberFormat="1" applyFont="1" applyFill="1" applyAlignment="1">
      <alignment horizontal="left"/>
    </xf>
    <xf numFmtId="166" fontId="83" fillId="2" borderId="7" xfId="0" applyNumberFormat="1" applyFont="1" applyFill="1" applyBorder="1" applyAlignment="1">
      <alignment horizontal="left"/>
    </xf>
    <xf numFmtId="166" fontId="83" fillId="2" borderId="0" xfId="0" applyNumberFormat="1" applyFont="1" applyFill="1" applyAlignment="1">
      <alignment horizontal="left" vertical="center"/>
    </xf>
    <xf numFmtId="166" fontId="83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/>
    </xf>
    <xf numFmtId="166" fontId="84" fillId="0" borderId="0" xfId="0" applyNumberFormat="1" applyFont="1" applyAlignment="1">
      <alignment horizontal="left"/>
    </xf>
    <xf numFmtId="166" fontId="45" fillId="0" borderId="0" xfId="0" applyNumberFormat="1" applyFont="1" applyAlignment="1">
      <alignment horizontal="left"/>
    </xf>
    <xf numFmtId="166" fontId="45" fillId="2" borderId="0" xfId="0" applyNumberFormat="1" applyFont="1" applyFill="1" applyAlignment="1">
      <alignment horizontal="left"/>
    </xf>
    <xf numFmtId="166" fontId="40" fillId="2" borderId="0" xfId="0" applyNumberFormat="1" applyFont="1" applyFill="1" applyAlignment="1">
      <alignment horizontal="left"/>
    </xf>
    <xf numFmtId="10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/>
    <xf numFmtId="0" fontId="0" fillId="0" borderId="0" xfId="0"/>
    <xf numFmtId="164" fontId="6" fillId="0" borderId="0" xfId="0" applyNumberFormat="1" applyFont="1" applyAlignment="1">
      <alignment horizontal="left" vertical="center"/>
    </xf>
    <xf numFmtId="0" fontId="7" fillId="0" borderId="3" xfId="0" applyFont="1" applyBorder="1"/>
    <xf numFmtId="0" fontId="2" fillId="2" borderId="0" xfId="0" applyFont="1" applyFill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164" fontId="1" fillId="8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56" fillId="10" borderId="0" xfId="0" applyFont="1" applyFill="1" applyAlignment="1">
      <alignment horizontal="center" vertical="center"/>
    </xf>
    <xf numFmtId="0" fontId="88" fillId="0" borderId="5" xfId="1" applyFont="1" applyAlignment="1"/>
    <xf numFmtId="0" fontId="88" fillId="0" borderId="5" xfId="2" applyFont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295275" cy="29527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295275" cy="295275"/>
    <xdr:pic>
      <xdr:nvPicPr>
        <xdr:cNvPr id="3" name="image7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24</xdr:row>
      <xdr:rowOff>0</xdr:rowOff>
    </xdr:from>
    <xdr:ext cx="295275" cy="295275"/>
    <xdr:pic>
      <xdr:nvPicPr>
        <xdr:cNvPr id="4" name="image7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33</xdr:row>
      <xdr:rowOff>0</xdr:rowOff>
    </xdr:from>
    <xdr:ext cx="295275" cy="295275"/>
    <xdr:pic>
      <xdr:nvPicPr>
        <xdr:cNvPr id="5" name="image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6</xdr:row>
      <xdr:rowOff>28575</xdr:rowOff>
    </xdr:from>
    <xdr:ext cx="428625" cy="123825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25</xdr:row>
      <xdr:rowOff>209550</xdr:rowOff>
    </xdr:from>
    <xdr:ext cx="161925" cy="161925"/>
    <xdr:pic>
      <xdr:nvPicPr>
        <xdr:cNvPr id="3" name="image4.pn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29</xdr:row>
      <xdr:rowOff>38100</xdr:rowOff>
    </xdr:from>
    <xdr:ext cx="161925" cy="161925"/>
    <xdr:pic>
      <xdr:nvPicPr>
        <xdr:cNvPr id="4" name="image1.png" title="Image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22</xdr:row>
      <xdr:rowOff>38100</xdr:rowOff>
    </xdr:from>
    <xdr:ext cx="161925" cy="161925"/>
    <xdr:pic>
      <xdr:nvPicPr>
        <xdr:cNvPr id="5" name="image5.png" title="Image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11</xdr:row>
      <xdr:rowOff>47625</xdr:rowOff>
    </xdr:from>
    <xdr:ext cx="371475" cy="190500"/>
    <xdr:pic>
      <xdr:nvPicPr>
        <xdr:cNvPr id="6" name="image3.png" title="Image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30</xdr:row>
      <xdr:rowOff>133350</xdr:rowOff>
    </xdr:from>
    <xdr:ext cx="276225" cy="295275"/>
    <xdr:pic>
      <xdr:nvPicPr>
        <xdr:cNvPr id="7" name="image8.png" title="Image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16</xdr:row>
      <xdr:rowOff>133350</xdr:rowOff>
    </xdr:from>
    <xdr:ext cx="561975" cy="190500"/>
    <xdr:pic>
      <xdr:nvPicPr>
        <xdr:cNvPr id="8" name="image6.png" title="Imagem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6</xdr:row>
      <xdr:rowOff>28575</xdr:rowOff>
    </xdr:from>
    <xdr:ext cx="428625" cy="123825"/>
    <xdr:pic>
      <xdr:nvPicPr>
        <xdr:cNvPr id="2" name="image2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24</xdr:row>
      <xdr:rowOff>209550</xdr:rowOff>
    </xdr:from>
    <xdr:ext cx="161925" cy="161925"/>
    <xdr:pic>
      <xdr:nvPicPr>
        <xdr:cNvPr id="3" name="image4.pn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28</xdr:row>
      <xdr:rowOff>38100</xdr:rowOff>
    </xdr:from>
    <xdr:ext cx="161925" cy="161925"/>
    <xdr:pic>
      <xdr:nvPicPr>
        <xdr:cNvPr id="4" name="image1.png" title="Imagem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314325</xdr:colOff>
      <xdr:row>21</xdr:row>
      <xdr:rowOff>38100</xdr:rowOff>
    </xdr:from>
    <xdr:ext cx="161925" cy="161925"/>
    <xdr:pic>
      <xdr:nvPicPr>
        <xdr:cNvPr id="5" name="image5.png" title="Image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10</xdr:row>
      <xdr:rowOff>47625</xdr:rowOff>
    </xdr:from>
    <xdr:ext cx="371475" cy="190500"/>
    <xdr:pic>
      <xdr:nvPicPr>
        <xdr:cNvPr id="6" name="image3.png" title="Imagem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247650</xdr:colOff>
      <xdr:row>29</xdr:row>
      <xdr:rowOff>133350</xdr:rowOff>
    </xdr:from>
    <xdr:ext cx="276225" cy="295275"/>
    <xdr:pic>
      <xdr:nvPicPr>
        <xdr:cNvPr id="7" name="image8.png" title="Imagem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15</xdr:row>
      <xdr:rowOff>133350</xdr:rowOff>
    </xdr:from>
    <xdr:ext cx="561975" cy="190500"/>
    <xdr:pic>
      <xdr:nvPicPr>
        <xdr:cNvPr id="8" name="image6.png" title="Image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CC"/>
    <outlinePr summaryBelow="0" summaryRight="0"/>
  </sheetPr>
  <dimension ref="A1:Q44"/>
  <sheetViews>
    <sheetView showGridLines="0" tabSelected="1" workbookViewId="0">
      <pane ySplit="3" topLeftCell="A4" activePane="bottomLeft" state="frozen"/>
      <selection pane="bottomLeft"/>
    </sheetView>
  </sheetViews>
  <sheetFormatPr defaultColWidth="12.7109375" defaultRowHeight="15" customHeight="1" outlineLevelRow="1"/>
  <cols>
    <col min="1" max="1" width="10.7109375" customWidth="1"/>
    <col min="2" max="2" width="24.28515625" customWidth="1"/>
    <col min="3" max="3" width="25.42578125" customWidth="1"/>
    <col min="4" max="4" width="18.140625" customWidth="1"/>
    <col min="5" max="5" width="8.28515625" customWidth="1"/>
    <col min="6" max="6" width="25.28515625" customWidth="1"/>
    <col min="7" max="7" width="13" customWidth="1"/>
    <col min="8" max="8" width="9" bestFit="1" customWidth="1"/>
    <col min="9" max="9" width="21.28515625" customWidth="1"/>
    <col min="10" max="10" width="22.85546875" customWidth="1"/>
    <col min="11" max="11" width="17.28515625" customWidth="1"/>
    <col min="12" max="12" width="18.140625" customWidth="1"/>
    <col min="13" max="13" width="16.28515625" customWidth="1"/>
    <col min="14" max="14" width="11.7109375" customWidth="1"/>
    <col min="15" max="15" width="12.7109375" customWidth="1"/>
    <col min="16" max="16" width="14.7109375" customWidth="1"/>
    <col min="17" max="17" width="14" customWidth="1"/>
  </cols>
  <sheetData>
    <row r="1" spans="1:17" ht="34.5" customHeight="1">
      <c r="A1" s="30"/>
      <c r="B1" s="15"/>
      <c r="C1" s="16"/>
      <c r="D1" s="31"/>
      <c r="E1" s="16"/>
      <c r="F1" s="16"/>
      <c r="G1" s="32"/>
      <c r="H1" s="33"/>
      <c r="I1" s="34"/>
      <c r="J1" s="35"/>
      <c r="K1" s="36"/>
      <c r="L1" s="37"/>
      <c r="M1" s="38"/>
      <c r="N1" s="38"/>
      <c r="O1" s="38"/>
      <c r="P1" s="39"/>
      <c r="Q1" s="38"/>
    </row>
    <row r="2" spans="1:17" ht="20.25">
      <c r="A2" s="30"/>
      <c r="B2" s="40" t="s">
        <v>52</v>
      </c>
      <c r="C2" s="41"/>
      <c r="D2" s="283"/>
      <c r="E2" s="284"/>
      <c r="F2" s="284"/>
      <c r="G2" s="42"/>
      <c r="H2" s="43"/>
      <c r="I2" s="44">
        <f>I5+I17+I25+I34</f>
        <v>971177.5</v>
      </c>
      <c r="J2" s="45"/>
      <c r="K2" s="46">
        <f>K5+K17+K25+K34</f>
        <v>194235.5</v>
      </c>
      <c r="L2" s="47"/>
      <c r="M2" s="38"/>
      <c r="N2" s="38"/>
      <c r="O2" s="38"/>
      <c r="P2" s="39"/>
      <c r="Q2" s="38"/>
    </row>
    <row r="3" spans="1:17" ht="15.75" customHeight="1">
      <c r="A3" s="30"/>
      <c r="B3" s="48"/>
      <c r="C3" s="49"/>
      <c r="D3" s="50"/>
      <c r="E3" s="49"/>
      <c r="F3" s="49"/>
      <c r="G3" s="51"/>
      <c r="H3" s="52"/>
      <c r="I3" s="53" t="s">
        <v>53</v>
      </c>
      <c r="J3" s="54"/>
      <c r="K3" s="55" t="s">
        <v>54</v>
      </c>
      <c r="L3" s="56"/>
      <c r="M3" s="38"/>
      <c r="N3" s="38"/>
      <c r="O3" s="38"/>
      <c r="P3" s="39"/>
      <c r="Q3" s="38"/>
    </row>
    <row r="4" spans="1:17" ht="34.5" customHeight="1">
      <c r="A4" s="30"/>
      <c r="B4" s="15"/>
      <c r="C4" s="16"/>
      <c r="D4" s="31"/>
      <c r="E4" s="16"/>
      <c r="F4" s="16"/>
      <c r="G4" s="57"/>
      <c r="H4" s="58"/>
      <c r="I4" s="34"/>
      <c r="J4" s="57"/>
      <c r="K4" s="36"/>
      <c r="L4" s="37"/>
      <c r="M4" s="38"/>
      <c r="N4" s="38"/>
      <c r="O4" s="38"/>
      <c r="P4" s="39"/>
      <c r="Q4" s="38"/>
    </row>
    <row r="5" spans="1:17" ht="23.25" customHeight="1">
      <c r="A5" s="30"/>
      <c r="B5" s="59" t="s">
        <v>55</v>
      </c>
      <c r="C5" s="60"/>
      <c r="D5" s="61"/>
      <c r="E5" s="60"/>
      <c r="F5" s="60"/>
      <c r="G5" s="62"/>
      <c r="H5" s="63"/>
      <c r="I5" s="64">
        <f>SUM(I7:I15)</f>
        <v>546211</v>
      </c>
      <c r="J5" s="62"/>
      <c r="K5" s="65">
        <f>SUM(K7:K15)</f>
        <v>109242.2</v>
      </c>
      <c r="L5" s="66"/>
      <c r="M5" s="38"/>
      <c r="N5" s="38"/>
      <c r="O5" s="38"/>
      <c r="P5" s="39"/>
      <c r="Q5" s="38"/>
    </row>
    <row r="6" spans="1:17" ht="12.75" outlineLevel="1">
      <c r="A6" s="67"/>
      <c r="B6" s="68" t="s">
        <v>2</v>
      </c>
      <c r="C6" s="69" t="s">
        <v>3</v>
      </c>
      <c r="D6" s="70" t="s">
        <v>4</v>
      </c>
      <c r="E6" s="69" t="s">
        <v>56</v>
      </c>
      <c r="F6" s="69" t="s">
        <v>57</v>
      </c>
      <c r="G6" s="71" t="s">
        <v>58</v>
      </c>
      <c r="H6" s="72" t="s">
        <v>59</v>
      </c>
      <c r="I6" s="72" t="s">
        <v>60</v>
      </c>
      <c r="J6" s="71" t="s">
        <v>61</v>
      </c>
      <c r="K6" s="73" t="s">
        <v>62</v>
      </c>
      <c r="L6" s="74"/>
      <c r="M6" s="75"/>
      <c r="N6" s="75"/>
      <c r="O6" s="75"/>
      <c r="P6" s="39"/>
      <c r="Q6" s="75"/>
    </row>
    <row r="7" spans="1:17" ht="18" customHeight="1" outlineLevel="1">
      <c r="A7" s="76"/>
      <c r="B7" s="77" t="s">
        <v>63</v>
      </c>
      <c r="C7" s="78" t="s">
        <v>11</v>
      </c>
      <c r="D7" s="79" t="s">
        <v>64</v>
      </c>
      <c r="E7" s="80" t="str">
        <f>IFERROR(VLOOKUP(D7,'TAB RICtv 2023'!A:B,2,0),"")</f>
        <v>PREP</v>
      </c>
      <c r="F7" s="81" t="s">
        <v>65</v>
      </c>
      <c r="G7" s="82">
        <v>8</v>
      </c>
      <c r="H7" s="83">
        <f>IFERROR(VLOOKUP(E7,'TAB RICtv 2023'!B:T,MATCH(F7,'TAB RICtv 2023'!B$2:T$2,0),FALSE),"")</f>
        <v>1909.875</v>
      </c>
      <c r="I7" s="83">
        <f t="shared" ref="I7:I14" si="0">G7*H7</f>
        <v>15279</v>
      </c>
      <c r="J7" s="84">
        <v>0.8</v>
      </c>
      <c r="K7" s="85">
        <f t="shared" ref="K7:K14" si="1">I7-(I7*J7)</f>
        <v>3055.7999999999993</v>
      </c>
      <c r="L7" s="86"/>
      <c r="M7" s="38"/>
      <c r="N7" s="38"/>
      <c r="O7" s="38"/>
      <c r="P7" s="39"/>
      <c r="Q7" s="38"/>
    </row>
    <row r="8" spans="1:17" ht="18" customHeight="1" outlineLevel="1">
      <c r="A8" s="87"/>
      <c r="B8" s="88" t="s">
        <v>66</v>
      </c>
      <c r="C8" s="89" t="s">
        <v>11</v>
      </c>
      <c r="D8" s="90" t="s">
        <v>64</v>
      </c>
      <c r="E8" s="91" t="str">
        <f>IFERROR(VLOOKUP(D8,'TAB RICtv 2023'!A:B,2,0),"")</f>
        <v>PREP</v>
      </c>
      <c r="F8" s="91" t="s">
        <v>65</v>
      </c>
      <c r="G8" s="92">
        <v>8</v>
      </c>
      <c r="H8" s="93">
        <f>IFERROR(VLOOKUP(E8,'TAB RICtv 2023'!B:T,MATCH(F8,'TAB RICtv 2023'!B$2:T$2,0),FALSE),"")</f>
        <v>1909.875</v>
      </c>
      <c r="I8" s="94">
        <f t="shared" si="0"/>
        <v>15279</v>
      </c>
      <c r="J8" s="95">
        <v>0.8</v>
      </c>
      <c r="K8" s="96">
        <f t="shared" si="1"/>
        <v>3055.7999999999993</v>
      </c>
      <c r="L8" s="86"/>
      <c r="M8" s="97"/>
      <c r="N8" s="97"/>
      <c r="O8" s="97"/>
      <c r="P8" s="98"/>
      <c r="Q8" s="97"/>
    </row>
    <row r="9" spans="1:17" ht="18" customHeight="1" outlineLevel="1">
      <c r="A9" s="87"/>
      <c r="B9" s="88" t="s">
        <v>67</v>
      </c>
      <c r="C9" s="89" t="s">
        <v>11</v>
      </c>
      <c r="D9" s="90" t="s">
        <v>64</v>
      </c>
      <c r="E9" s="91" t="str">
        <f>IFERROR(VLOOKUP(D9,'TAB RICtv 2023'!A:B,2,0),"")</f>
        <v>PREP</v>
      </c>
      <c r="F9" s="91" t="s">
        <v>68</v>
      </c>
      <c r="G9" s="92">
        <v>8</v>
      </c>
      <c r="H9" s="93">
        <f>IFERROR(VLOOKUP(E9,'TAB RICtv 2023'!B:T,MATCH(F9,'TAB RICtv 2023'!B$2:T$2,0),FALSE),"")</f>
        <v>5093</v>
      </c>
      <c r="I9" s="94">
        <f t="shared" si="0"/>
        <v>40744</v>
      </c>
      <c r="J9" s="95">
        <v>0.8</v>
      </c>
      <c r="K9" s="96">
        <f t="shared" si="1"/>
        <v>8148.7999999999993</v>
      </c>
      <c r="L9" s="86"/>
      <c r="M9" s="97"/>
      <c r="N9" s="97"/>
      <c r="O9" s="97"/>
      <c r="P9" s="98"/>
      <c r="Q9" s="97"/>
    </row>
    <row r="10" spans="1:17" ht="18" customHeight="1" outlineLevel="1">
      <c r="A10" s="87"/>
      <c r="B10" s="88" t="s">
        <v>69</v>
      </c>
      <c r="C10" s="89" t="s">
        <v>70</v>
      </c>
      <c r="D10" s="90" t="s">
        <v>64</v>
      </c>
      <c r="E10" s="91" t="str">
        <f>IFERROR(VLOOKUP(D10,'TAB RICtv 2023'!A:B,2,0),"")</f>
        <v>PREP</v>
      </c>
      <c r="F10" s="91" t="s">
        <v>71</v>
      </c>
      <c r="G10" s="92">
        <v>8</v>
      </c>
      <c r="H10" s="93">
        <f>IFERROR(VLOOKUP(E10,'TAB RICtv 2023'!B:T,MATCH(F10,'TAB RICtv 2023'!B$2:T$2,0),FALSE),"")</f>
        <v>3055.7999999999997</v>
      </c>
      <c r="I10" s="94">
        <f t="shared" si="0"/>
        <v>24446.399999999998</v>
      </c>
      <c r="J10" s="95">
        <v>0.8</v>
      </c>
      <c r="K10" s="96">
        <f t="shared" si="1"/>
        <v>4889.2799999999988</v>
      </c>
      <c r="L10" s="86"/>
      <c r="M10" s="97"/>
      <c r="N10" s="97"/>
      <c r="O10" s="97"/>
      <c r="P10" s="98"/>
      <c r="Q10" s="97"/>
    </row>
    <row r="11" spans="1:17" ht="18" customHeight="1" outlineLevel="1">
      <c r="A11" s="87"/>
      <c r="B11" s="88" t="s">
        <v>72</v>
      </c>
      <c r="C11" s="89" t="s">
        <v>15</v>
      </c>
      <c r="D11" s="90" t="s">
        <v>64</v>
      </c>
      <c r="E11" s="91" t="str">
        <f>IFERROR(VLOOKUP(D11,'TAB RICtv 2023'!A:B,2,0),"")</f>
        <v>PREP</v>
      </c>
      <c r="F11" s="91" t="s">
        <v>73</v>
      </c>
      <c r="G11" s="92">
        <v>4</v>
      </c>
      <c r="H11" s="93">
        <f>IFERROR(VLOOKUP(E11,'TAB RICtv 2023'!B:T,MATCH(F11,'TAB RICtv 2023'!B$2:T$2,0),FALSE),"")</f>
        <v>14260.4</v>
      </c>
      <c r="I11" s="94">
        <f t="shared" si="0"/>
        <v>57041.599999999999</v>
      </c>
      <c r="J11" s="95">
        <v>0.8</v>
      </c>
      <c r="K11" s="96">
        <f t="shared" si="1"/>
        <v>11408.32</v>
      </c>
      <c r="L11" s="86"/>
      <c r="M11" s="97"/>
      <c r="N11" s="97"/>
      <c r="O11" s="97"/>
      <c r="P11" s="98"/>
      <c r="Q11" s="97"/>
    </row>
    <row r="12" spans="1:17" ht="18" customHeight="1" outlineLevel="1">
      <c r="A12" s="87"/>
      <c r="B12" s="88" t="s">
        <v>74</v>
      </c>
      <c r="C12" s="99" t="s">
        <v>24</v>
      </c>
      <c r="D12" s="90" t="s">
        <v>75</v>
      </c>
      <c r="E12" s="91" t="str">
        <f>IFERROR(VLOOKUP(D12,'TAB RICtv 2023'!A:B,2,0),"")</f>
        <v>RT</v>
      </c>
      <c r="F12" s="91" t="s">
        <v>65</v>
      </c>
      <c r="G12" s="92">
        <v>16</v>
      </c>
      <c r="H12" s="93">
        <f>IFERROR(VLOOKUP(E12,'TAB RICtv 2023'!B:T,MATCH(F12,'TAB RICtv 2023'!B$2:T$2,0),FALSE),"")</f>
        <v>3917.25</v>
      </c>
      <c r="I12" s="94">
        <f t="shared" si="0"/>
        <v>62676</v>
      </c>
      <c r="J12" s="95">
        <v>0.8</v>
      </c>
      <c r="K12" s="96">
        <f t="shared" si="1"/>
        <v>12535.199999999997</v>
      </c>
      <c r="L12" s="86"/>
      <c r="M12" s="97"/>
      <c r="N12" s="97"/>
      <c r="O12" s="97"/>
      <c r="P12" s="98"/>
      <c r="Q12" s="97"/>
    </row>
    <row r="13" spans="1:17" ht="18" customHeight="1" outlineLevel="1">
      <c r="A13" s="87"/>
      <c r="B13" s="88" t="s">
        <v>76</v>
      </c>
      <c r="C13" s="99" t="s">
        <v>24</v>
      </c>
      <c r="D13" s="90" t="s">
        <v>75</v>
      </c>
      <c r="E13" s="91" t="str">
        <f>IFERROR(VLOOKUP(D13,'TAB RICtv 2023'!A:B,2,0),"")</f>
        <v>RT</v>
      </c>
      <c r="F13" s="91" t="s">
        <v>65</v>
      </c>
      <c r="G13" s="20">
        <v>60</v>
      </c>
      <c r="H13" s="93">
        <f>IFERROR(VLOOKUP(E13,'TAB RICtv 2023'!B:T,MATCH(F13,'TAB RICtv 2023'!B$2:T$2,0),FALSE),"")</f>
        <v>3917.25</v>
      </c>
      <c r="I13" s="94">
        <f t="shared" si="0"/>
        <v>235035</v>
      </c>
      <c r="J13" s="95">
        <v>0.8</v>
      </c>
      <c r="K13" s="96">
        <f t="shared" si="1"/>
        <v>47007</v>
      </c>
      <c r="L13" s="86"/>
      <c r="M13" s="97"/>
      <c r="N13" s="97"/>
      <c r="O13" s="97"/>
      <c r="P13" s="98"/>
      <c r="Q13" s="97"/>
    </row>
    <row r="14" spans="1:17" ht="18" customHeight="1" outlineLevel="1">
      <c r="A14" s="87"/>
      <c r="B14" s="88" t="s">
        <v>76</v>
      </c>
      <c r="C14" s="99" t="s">
        <v>77</v>
      </c>
      <c r="D14" s="90" t="s">
        <v>78</v>
      </c>
      <c r="E14" s="91" t="str">
        <f>IFERROR(VLOOKUP(D14,'TAB RICtv 2023'!A:B,2,0),"")</f>
        <v>RINO</v>
      </c>
      <c r="F14" s="91" t="s">
        <v>68</v>
      </c>
      <c r="G14" s="20">
        <v>5</v>
      </c>
      <c r="H14" s="93">
        <f>IFERROR(VLOOKUP(E14,'TAB RICtv 2023'!B:T,MATCH(F14,'TAB RICtv 2023'!B$2:T$2,0),FALSE),"")</f>
        <v>19142</v>
      </c>
      <c r="I14" s="94">
        <f t="shared" si="0"/>
        <v>95710</v>
      </c>
      <c r="J14" s="95">
        <v>0.8</v>
      </c>
      <c r="K14" s="96">
        <f t="shared" si="1"/>
        <v>19142</v>
      </c>
      <c r="L14" s="86"/>
      <c r="M14" s="97"/>
      <c r="N14" s="97"/>
      <c r="O14" s="97"/>
      <c r="P14" s="98"/>
      <c r="Q14" s="97"/>
    </row>
    <row r="15" spans="1:17" ht="18" customHeight="1" outlineLevel="1">
      <c r="A15" s="76"/>
      <c r="B15" s="10"/>
      <c r="C15" s="100"/>
      <c r="D15" s="101"/>
      <c r="E15" s="91" t="str">
        <f>IFERROR(VLOOKUP(D15,'TAB RICtv 2023'!A:B,2,0),"")</f>
        <v/>
      </c>
      <c r="F15" s="102"/>
      <c r="G15" s="20"/>
      <c r="H15" s="93" t="str">
        <f>IFERROR(VLOOKUP(E15,'TAB RICtv 2023'!B:T,MATCH(F15,'TAB RICtv 2023'!B$2:T$2,0),FALSE),"")</f>
        <v/>
      </c>
      <c r="I15" s="93"/>
      <c r="J15" s="103"/>
      <c r="K15" s="104"/>
      <c r="L15" s="86"/>
      <c r="M15" s="38"/>
      <c r="N15" s="38"/>
      <c r="O15" s="38"/>
      <c r="P15" s="39"/>
      <c r="Q15" s="38"/>
    </row>
    <row r="16" spans="1:17" ht="26.25" customHeight="1">
      <c r="A16" s="30"/>
      <c r="B16" s="15"/>
      <c r="C16" s="16"/>
      <c r="D16" s="31"/>
      <c r="E16" s="105"/>
      <c r="F16" s="16"/>
      <c r="G16" s="57"/>
      <c r="H16" s="58"/>
      <c r="I16" s="34"/>
      <c r="J16" s="57"/>
      <c r="K16" s="36"/>
      <c r="L16" s="106"/>
      <c r="M16" s="38"/>
      <c r="N16" s="38"/>
      <c r="O16" s="38"/>
      <c r="P16" s="39"/>
      <c r="Q16" s="38"/>
    </row>
    <row r="17" spans="1:17" ht="23.25" customHeight="1">
      <c r="A17" s="30"/>
      <c r="B17" s="59" t="s">
        <v>79</v>
      </c>
      <c r="C17" s="60"/>
      <c r="D17" s="61"/>
      <c r="E17" s="60"/>
      <c r="F17" s="60"/>
      <c r="G17" s="62"/>
      <c r="H17" s="63"/>
      <c r="I17" s="64">
        <f>SUM(I19:I23)</f>
        <v>124101.5</v>
      </c>
      <c r="J17" s="62"/>
      <c r="K17" s="65">
        <f>SUM(K19:K23)</f>
        <v>24820.3</v>
      </c>
      <c r="L17" s="66"/>
      <c r="M17" s="38"/>
      <c r="N17" s="38"/>
      <c r="O17" s="38"/>
      <c r="P17" s="39"/>
      <c r="Q17" s="38"/>
    </row>
    <row r="18" spans="1:17" ht="12.75" outlineLevel="1">
      <c r="A18" s="67"/>
      <c r="B18" s="68" t="s">
        <v>2</v>
      </c>
      <c r="C18" s="69" t="s">
        <v>3</v>
      </c>
      <c r="D18" s="70" t="s">
        <v>4</v>
      </c>
      <c r="E18" s="69" t="s">
        <v>56</v>
      </c>
      <c r="F18" s="69" t="s">
        <v>57</v>
      </c>
      <c r="G18" s="71" t="s">
        <v>58</v>
      </c>
      <c r="H18" s="72" t="s">
        <v>59</v>
      </c>
      <c r="I18" s="72" t="s">
        <v>60</v>
      </c>
      <c r="J18" s="71" t="s">
        <v>61</v>
      </c>
      <c r="K18" s="73" t="s">
        <v>62</v>
      </c>
      <c r="L18" s="74"/>
      <c r="M18" s="75"/>
      <c r="N18" s="75"/>
      <c r="O18" s="75"/>
      <c r="P18" s="39"/>
      <c r="Q18" s="75"/>
    </row>
    <row r="19" spans="1:17" ht="18" customHeight="1" outlineLevel="1">
      <c r="A19" s="76"/>
      <c r="B19" s="88" t="s">
        <v>80</v>
      </c>
      <c r="C19" s="89" t="s">
        <v>11</v>
      </c>
      <c r="D19" s="101" t="s">
        <v>64</v>
      </c>
      <c r="E19" s="102" t="str">
        <f>IFERROR(VLOOKUP(D19,'TAB RICtv 2023'!V:W,2,0),"")</f>
        <v>PREP</v>
      </c>
      <c r="F19" s="102" t="s">
        <v>65</v>
      </c>
      <c r="G19" s="20">
        <v>16</v>
      </c>
      <c r="H19" s="93">
        <f>IFERROR(VLOOKUP(E19,'TAB RICtv 2023'!W:AO,MATCH(F19,'TAB RICtv 2023'!W$2:AO$2,0),FALSE),"")</f>
        <v>573.75</v>
      </c>
      <c r="I19" s="93">
        <f t="shared" ref="I19:I23" si="2">G19*H19</f>
        <v>9180</v>
      </c>
      <c r="J19" s="84">
        <v>0.8</v>
      </c>
      <c r="K19" s="104">
        <f t="shared" ref="K19:K23" si="3">I19-(I19*J19)</f>
        <v>1836</v>
      </c>
      <c r="L19" s="86"/>
      <c r="M19" s="38"/>
      <c r="N19" s="38"/>
      <c r="O19" s="38"/>
      <c r="P19" s="39"/>
      <c r="Q19" s="38"/>
    </row>
    <row r="20" spans="1:17" ht="18" customHeight="1" outlineLevel="1">
      <c r="A20" s="76"/>
      <c r="B20" s="88" t="s">
        <v>67</v>
      </c>
      <c r="C20" s="89" t="s">
        <v>11</v>
      </c>
      <c r="D20" s="101" t="s">
        <v>64</v>
      </c>
      <c r="E20" s="102" t="str">
        <f>IFERROR(VLOOKUP(D20,'TAB RICtv 2023'!V:W,2,0),"")</f>
        <v>PREP</v>
      </c>
      <c r="F20" s="100" t="s">
        <v>68</v>
      </c>
      <c r="G20" s="20">
        <v>8</v>
      </c>
      <c r="H20" s="93">
        <f>IFERROR(VLOOKUP(E20,'TAB RICtv 2023'!W:AO,MATCH(F20,'TAB RICtv 2023'!W$2:AO$2,0),FALSE),"")</f>
        <v>1530</v>
      </c>
      <c r="I20" s="93">
        <f t="shared" si="2"/>
        <v>12240</v>
      </c>
      <c r="J20" s="95">
        <v>0.8</v>
      </c>
      <c r="K20" s="104">
        <f t="shared" si="3"/>
        <v>2448</v>
      </c>
      <c r="L20" s="86"/>
      <c r="M20" s="38"/>
      <c r="N20" s="38"/>
      <c r="O20" s="38"/>
      <c r="P20" s="39"/>
      <c r="Q20" s="38"/>
    </row>
    <row r="21" spans="1:17" ht="18" customHeight="1" outlineLevel="1">
      <c r="A21" s="76"/>
      <c r="B21" s="88" t="s">
        <v>74</v>
      </c>
      <c r="C21" s="99" t="s">
        <v>24</v>
      </c>
      <c r="D21" s="101" t="s">
        <v>75</v>
      </c>
      <c r="E21" s="102" t="str">
        <f>IFERROR(VLOOKUP(D21,'TAB RICtv 2023'!V:W,2,0),"")</f>
        <v>RT</v>
      </c>
      <c r="F21" s="100" t="s">
        <v>65</v>
      </c>
      <c r="G21" s="20">
        <v>16</v>
      </c>
      <c r="H21" s="93">
        <f>IFERROR(VLOOKUP(E21,'TAB RICtv 2023'!W:AO,MATCH(F21,'TAB RICtv 2023'!W$2:AO$2,0),FALSE),"")</f>
        <v>1008.375</v>
      </c>
      <c r="I21" s="93">
        <f t="shared" si="2"/>
        <v>16134</v>
      </c>
      <c r="J21" s="95">
        <v>0.8</v>
      </c>
      <c r="K21" s="104">
        <f t="shared" si="3"/>
        <v>3226.7999999999993</v>
      </c>
      <c r="L21" s="86"/>
      <c r="M21" s="38"/>
      <c r="N21" s="38"/>
      <c r="O21" s="38"/>
      <c r="P21" s="39"/>
      <c r="Q21" s="38"/>
    </row>
    <row r="22" spans="1:17" ht="18" customHeight="1" outlineLevel="1">
      <c r="A22" s="76"/>
      <c r="B22" s="88" t="s">
        <v>76</v>
      </c>
      <c r="C22" s="99" t="s">
        <v>24</v>
      </c>
      <c r="D22" s="101" t="s">
        <v>75</v>
      </c>
      <c r="E22" s="102" t="str">
        <f>IFERROR(VLOOKUP(D22,'TAB RICtv 2023'!V:W,2,0),"")</f>
        <v>RT</v>
      </c>
      <c r="F22" s="100" t="s">
        <v>65</v>
      </c>
      <c r="G22" s="20">
        <v>60</v>
      </c>
      <c r="H22" s="93">
        <f>IFERROR(VLOOKUP(E22,'TAB RICtv 2023'!W:AO,MATCH(F22,'TAB RICtv 2023'!W$2:AO$2,0),FALSE),"")</f>
        <v>1008.375</v>
      </c>
      <c r="I22" s="93">
        <f t="shared" si="2"/>
        <v>60502.5</v>
      </c>
      <c r="J22" s="95">
        <v>0.8</v>
      </c>
      <c r="K22" s="104">
        <f t="shared" si="3"/>
        <v>12100.5</v>
      </c>
      <c r="L22" s="86"/>
      <c r="M22" s="38"/>
      <c r="N22" s="38"/>
      <c r="O22" s="38"/>
      <c r="P22" s="39"/>
      <c r="Q22" s="38"/>
    </row>
    <row r="23" spans="1:17" ht="18" customHeight="1" outlineLevel="1">
      <c r="A23" s="76"/>
      <c r="B23" s="107" t="s">
        <v>76</v>
      </c>
      <c r="C23" s="108" t="s">
        <v>77</v>
      </c>
      <c r="D23" s="109" t="s">
        <v>78</v>
      </c>
      <c r="E23" s="102" t="str">
        <f>IFERROR(VLOOKUP(D23,'TAB RICtv 2023'!V:W,2,0),"")</f>
        <v>RINO</v>
      </c>
      <c r="F23" s="110" t="s">
        <v>68</v>
      </c>
      <c r="G23" s="111">
        <v>5</v>
      </c>
      <c r="H23" s="93">
        <f>IFERROR(VLOOKUP(E23,'TAB RICtv 2023'!W:AO,MATCH(F23,'TAB RICtv 2023'!W$2:AO$2,0),FALSE),"")</f>
        <v>5209</v>
      </c>
      <c r="I23" s="93">
        <f t="shared" si="2"/>
        <v>26045</v>
      </c>
      <c r="J23" s="112">
        <v>0.8</v>
      </c>
      <c r="K23" s="104">
        <f t="shared" si="3"/>
        <v>5209</v>
      </c>
      <c r="L23" s="86"/>
      <c r="M23" s="38"/>
      <c r="N23" s="38"/>
      <c r="O23" s="38"/>
      <c r="P23" s="39"/>
      <c r="Q23" s="38"/>
    </row>
    <row r="24" spans="1:17" ht="26.25" customHeight="1">
      <c r="A24" s="30"/>
      <c r="B24" s="15"/>
      <c r="C24" s="16"/>
      <c r="D24" s="31"/>
      <c r="E24" s="16"/>
      <c r="F24" s="16"/>
      <c r="G24" s="57"/>
      <c r="H24" s="58"/>
      <c r="I24" s="34"/>
      <c r="J24" s="57"/>
      <c r="K24" s="36"/>
      <c r="L24" s="106"/>
      <c r="M24" s="38"/>
      <c r="N24" s="38"/>
      <c r="O24" s="38"/>
      <c r="P24" s="39"/>
      <c r="Q24" s="38"/>
    </row>
    <row r="25" spans="1:17" ht="23.25" customHeight="1">
      <c r="A25" s="30"/>
      <c r="B25" s="59" t="s">
        <v>81</v>
      </c>
      <c r="C25" s="60"/>
      <c r="D25" s="61"/>
      <c r="E25" s="60"/>
      <c r="F25" s="60"/>
      <c r="G25" s="62"/>
      <c r="H25" s="63"/>
      <c r="I25" s="64">
        <f>SUM(I27:I31)</f>
        <v>124603</v>
      </c>
      <c r="J25" s="62"/>
      <c r="K25" s="65">
        <f>SUM(K27:K31)</f>
        <v>24920.6</v>
      </c>
      <c r="L25" s="66"/>
      <c r="M25" s="38"/>
      <c r="N25" s="38"/>
      <c r="O25" s="38"/>
      <c r="P25" s="39"/>
      <c r="Q25" s="38"/>
    </row>
    <row r="26" spans="1:17" ht="12.75" outlineLevel="1">
      <c r="A26" s="67"/>
      <c r="B26" s="68" t="s">
        <v>2</v>
      </c>
      <c r="C26" s="69" t="s">
        <v>3</v>
      </c>
      <c r="D26" s="70" t="s">
        <v>4</v>
      </c>
      <c r="E26" s="69" t="s">
        <v>56</v>
      </c>
      <c r="F26" s="69" t="s">
        <v>57</v>
      </c>
      <c r="G26" s="71" t="s">
        <v>58</v>
      </c>
      <c r="H26" s="72" t="s">
        <v>59</v>
      </c>
      <c r="I26" s="72" t="s">
        <v>60</v>
      </c>
      <c r="J26" s="71" t="s">
        <v>61</v>
      </c>
      <c r="K26" s="73" t="s">
        <v>62</v>
      </c>
      <c r="L26" s="74"/>
      <c r="M26" s="75"/>
      <c r="N26" s="75"/>
      <c r="O26" s="75"/>
      <c r="P26" s="39"/>
      <c r="Q26" s="75"/>
    </row>
    <row r="27" spans="1:17" ht="18" customHeight="1" outlineLevel="1">
      <c r="A27" s="76"/>
      <c r="B27" s="88" t="s">
        <v>80</v>
      </c>
      <c r="C27" s="89" t="s">
        <v>11</v>
      </c>
      <c r="D27" s="101" t="s">
        <v>64</v>
      </c>
      <c r="E27" s="102" t="str">
        <f>IFERROR(VLOOKUP(D27,'TAB RICtv 2023'!AQ:AR,2,0),"")</f>
        <v>PREP</v>
      </c>
      <c r="F27" s="102" t="s">
        <v>65</v>
      </c>
      <c r="G27" s="20">
        <v>16</v>
      </c>
      <c r="H27" s="93">
        <f>IFERROR(VLOOKUP(E27,'TAB RICtv 2023'!AR:BJ,MATCH(F27,'TAB RICtv 2023'!AR$2:BJ$2,0),FALSE),"")</f>
        <v>697.5</v>
      </c>
      <c r="I27" s="93">
        <f t="shared" ref="I27:I31" si="4">G27*H27</f>
        <v>11160</v>
      </c>
      <c r="J27" s="84">
        <v>0.8</v>
      </c>
      <c r="K27" s="104">
        <f t="shared" ref="K27:K31" si="5">I27-(I27*J27)</f>
        <v>2232</v>
      </c>
      <c r="L27" s="86"/>
      <c r="M27" s="38"/>
      <c r="N27" s="38"/>
      <c r="O27" s="38"/>
      <c r="P27" s="39"/>
      <c r="Q27" s="38"/>
    </row>
    <row r="28" spans="1:17" ht="18" customHeight="1" outlineLevel="1">
      <c r="A28" s="76"/>
      <c r="B28" s="88" t="s">
        <v>67</v>
      </c>
      <c r="C28" s="89" t="s">
        <v>11</v>
      </c>
      <c r="D28" s="101" t="s">
        <v>64</v>
      </c>
      <c r="E28" s="102" t="str">
        <f>IFERROR(VLOOKUP(D28,'TAB RICtv 2023'!AQ:AR,2,0),"")</f>
        <v>PREP</v>
      </c>
      <c r="F28" s="20" t="s">
        <v>68</v>
      </c>
      <c r="G28" s="20">
        <v>8</v>
      </c>
      <c r="H28" s="93">
        <f>IFERROR(VLOOKUP(E28,'TAB RICtv 2023'!AR:BJ,MATCH(F28,'TAB RICtv 2023'!AR$2:BJ$2,0),FALSE),"")</f>
        <v>1860</v>
      </c>
      <c r="I28" s="93">
        <f t="shared" si="4"/>
        <v>14880</v>
      </c>
      <c r="J28" s="95">
        <v>0.8</v>
      </c>
      <c r="K28" s="104">
        <f t="shared" si="5"/>
        <v>2976</v>
      </c>
      <c r="L28" s="86"/>
      <c r="M28" s="38"/>
      <c r="N28" s="38"/>
      <c r="O28" s="38"/>
      <c r="P28" s="39"/>
      <c r="Q28" s="38"/>
    </row>
    <row r="29" spans="1:17" ht="18" customHeight="1" outlineLevel="1">
      <c r="A29" s="76"/>
      <c r="B29" s="88" t="s">
        <v>74</v>
      </c>
      <c r="C29" s="99" t="s">
        <v>24</v>
      </c>
      <c r="D29" s="101" t="s">
        <v>75</v>
      </c>
      <c r="E29" s="102" t="str">
        <f>IFERROR(VLOOKUP(D29,'TAB RICtv 2023'!AQ:AR,2,0),"")</f>
        <v>RT</v>
      </c>
      <c r="F29" s="20" t="s">
        <v>65</v>
      </c>
      <c r="G29" s="20">
        <v>16</v>
      </c>
      <c r="H29" s="93">
        <f>IFERROR(VLOOKUP(E29,'TAB RICtv 2023'!AR:BJ,MATCH(F29,'TAB RICtv 2023'!AR$2:BJ$2,0),FALSE),"")</f>
        <v>981.75</v>
      </c>
      <c r="I29" s="93">
        <f t="shared" si="4"/>
        <v>15708</v>
      </c>
      <c r="J29" s="95">
        <v>0.8</v>
      </c>
      <c r="K29" s="104">
        <f t="shared" si="5"/>
        <v>3141.5999999999985</v>
      </c>
      <c r="L29" s="86"/>
      <c r="M29" s="38"/>
      <c r="N29" s="38"/>
      <c r="O29" s="38"/>
      <c r="P29" s="39"/>
      <c r="Q29" s="38"/>
    </row>
    <row r="30" spans="1:17" ht="18" customHeight="1" outlineLevel="1">
      <c r="A30" s="76"/>
      <c r="B30" s="88" t="s">
        <v>76</v>
      </c>
      <c r="C30" s="99" t="s">
        <v>24</v>
      </c>
      <c r="D30" s="101" t="s">
        <v>75</v>
      </c>
      <c r="E30" s="102" t="str">
        <f>IFERROR(VLOOKUP(D30,'TAB RICtv 2023'!AQ:AR,2,0),"")</f>
        <v>RT</v>
      </c>
      <c r="F30" s="20" t="s">
        <v>65</v>
      </c>
      <c r="G30" s="20">
        <v>60</v>
      </c>
      <c r="H30" s="93">
        <f>IFERROR(VLOOKUP(E30,'TAB RICtv 2023'!AR:BJ,MATCH(F30,'TAB RICtv 2023'!AR$2:BJ$2,0),FALSE),"")</f>
        <v>981.75</v>
      </c>
      <c r="I30" s="93">
        <f t="shared" si="4"/>
        <v>58905</v>
      </c>
      <c r="J30" s="95">
        <v>0.8</v>
      </c>
      <c r="K30" s="104">
        <f t="shared" si="5"/>
        <v>11781</v>
      </c>
      <c r="L30" s="86"/>
      <c r="M30" s="38"/>
      <c r="N30" s="38"/>
      <c r="O30" s="38"/>
      <c r="P30" s="39"/>
      <c r="Q30" s="38"/>
    </row>
    <row r="31" spans="1:17" ht="18" customHeight="1" outlineLevel="1">
      <c r="A31" s="76"/>
      <c r="B31" s="107" t="s">
        <v>76</v>
      </c>
      <c r="C31" s="108" t="s">
        <v>77</v>
      </c>
      <c r="D31" s="109" t="s">
        <v>78</v>
      </c>
      <c r="E31" s="102" t="str">
        <f>IFERROR(VLOOKUP(D31,'TAB RICtv 2023'!AQ:AR,2,0),"")</f>
        <v>RINO</v>
      </c>
      <c r="F31" s="111" t="s">
        <v>68</v>
      </c>
      <c r="G31" s="111">
        <v>5</v>
      </c>
      <c r="H31" s="93">
        <f>IFERROR(VLOOKUP(E31,'TAB RICtv 2023'!AR:BJ,MATCH(F31,'TAB RICtv 2023'!AR$2:BJ$2,0),FALSE),"")</f>
        <v>4790</v>
      </c>
      <c r="I31" s="93">
        <f t="shared" si="4"/>
        <v>23950</v>
      </c>
      <c r="J31" s="112">
        <v>0.8</v>
      </c>
      <c r="K31" s="104">
        <f t="shared" si="5"/>
        <v>4790</v>
      </c>
      <c r="L31" s="86"/>
      <c r="M31" s="38"/>
      <c r="N31" s="38"/>
      <c r="O31" s="38"/>
      <c r="P31" s="39"/>
      <c r="Q31" s="38"/>
    </row>
    <row r="32" spans="1:17" ht="18" customHeight="1" outlineLevel="1">
      <c r="A32" s="76"/>
      <c r="B32" s="107"/>
      <c r="C32" s="108"/>
      <c r="D32" s="109"/>
      <c r="E32" s="110"/>
      <c r="F32" s="111"/>
      <c r="G32" s="111"/>
      <c r="H32" s="93"/>
      <c r="I32" s="113"/>
      <c r="J32" s="114"/>
      <c r="K32" s="115"/>
      <c r="L32" s="86"/>
      <c r="M32" s="38"/>
      <c r="N32" s="38"/>
      <c r="O32" s="38"/>
      <c r="P32" s="39"/>
      <c r="Q32" s="38"/>
    </row>
    <row r="33" spans="1:17" ht="26.25" customHeight="1">
      <c r="A33" s="30"/>
      <c r="B33" s="15"/>
      <c r="C33" s="16"/>
      <c r="D33" s="31"/>
      <c r="E33" s="16"/>
      <c r="F33" s="16"/>
      <c r="G33" s="57"/>
      <c r="H33" s="116" t="str">
        <f>IFERROR(VLOOKUP(E33,'TAB RICtv 2023'!AR:BJ,MATCH(F33,'TAB RICtv 2023'!AR$2:BJ$2,0),FALSE),"")</f>
        <v/>
      </c>
      <c r="I33" s="34"/>
      <c r="J33" s="57"/>
      <c r="K33" s="36"/>
      <c r="L33" s="106"/>
      <c r="M33" s="38"/>
      <c r="N33" s="38"/>
      <c r="O33" s="38"/>
      <c r="P33" s="39"/>
      <c r="Q33" s="38"/>
    </row>
    <row r="34" spans="1:17" ht="23.25" customHeight="1">
      <c r="A34" s="30"/>
      <c r="B34" s="59" t="s">
        <v>82</v>
      </c>
      <c r="C34" s="60"/>
      <c r="D34" s="61"/>
      <c r="E34" s="60"/>
      <c r="F34" s="60"/>
      <c r="G34" s="62"/>
      <c r="H34" s="63"/>
      <c r="I34" s="64">
        <f>SUM(I36:I40)</f>
        <v>176262</v>
      </c>
      <c r="J34" s="62"/>
      <c r="K34" s="65">
        <f>SUM(K36:K40)</f>
        <v>35252.399999999994</v>
      </c>
      <c r="L34" s="66"/>
      <c r="M34" s="38"/>
      <c r="N34" s="38"/>
      <c r="O34" s="38"/>
      <c r="P34" s="39"/>
      <c r="Q34" s="38"/>
    </row>
    <row r="35" spans="1:17" ht="12.75" outlineLevel="1">
      <c r="A35" s="67"/>
      <c r="B35" s="68" t="s">
        <v>2</v>
      </c>
      <c r="C35" s="69" t="s">
        <v>3</v>
      </c>
      <c r="D35" s="70" t="s">
        <v>4</v>
      </c>
      <c r="E35" s="69" t="s">
        <v>56</v>
      </c>
      <c r="F35" s="69" t="s">
        <v>57</v>
      </c>
      <c r="G35" s="71" t="s">
        <v>58</v>
      </c>
      <c r="H35" s="72" t="s">
        <v>59</v>
      </c>
      <c r="I35" s="72" t="s">
        <v>60</v>
      </c>
      <c r="J35" s="71" t="s">
        <v>61</v>
      </c>
      <c r="K35" s="73" t="s">
        <v>62</v>
      </c>
      <c r="L35" s="74"/>
      <c r="M35" s="75"/>
      <c r="N35" s="75"/>
      <c r="O35" s="75"/>
      <c r="P35" s="39"/>
      <c r="Q35" s="75"/>
    </row>
    <row r="36" spans="1:17" ht="18" customHeight="1" outlineLevel="1">
      <c r="A36" s="76"/>
      <c r="B36" s="88" t="s">
        <v>80</v>
      </c>
      <c r="C36" s="89" t="s">
        <v>11</v>
      </c>
      <c r="D36" s="101" t="s">
        <v>64</v>
      </c>
      <c r="E36" s="102" t="str">
        <f>IFERROR(VLOOKUP(D36,'TAB RICtv 2023'!BM:BN,2,0),"")</f>
        <v>PREP</v>
      </c>
      <c r="F36" s="102" t="s">
        <v>65</v>
      </c>
      <c r="G36" s="20">
        <v>16</v>
      </c>
      <c r="H36" s="93">
        <f>IFERROR(VLOOKUP(E36,'TAB RICtv 2023'!BN:CF,MATCH(F36,'TAB RICtv 2023'!BN$2:CF$2,0),FALSE),"")</f>
        <v>517.875</v>
      </c>
      <c r="I36" s="93">
        <f t="shared" ref="I36:I39" si="6">G36*H36</f>
        <v>8286</v>
      </c>
      <c r="J36" s="84">
        <v>0.8</v>
      </c>
      <c r="K36" s="104">
        <f t="shared" ref="K36:K40" si="7">I36-(I36*J36)</f>
        <v>1657.1999999999998</v>
      </c>
      <c r="L36" s="86"/>
      <c r="M36" s="38"/>
      <c r="N36" s="38"/>
      <c r="O36" s="38"/>
      <c r="P36" s="39"/>
      <c r="Q36" s="38"/>
    </row>
    <row r="37" spans="1:17" ht="18" customHeight="1" outlineLevel="1">
      <c r="A37" s="76"/>
      <c r="B37" s="88" t="s">
        <v>67</v>
      </c>
      <c r="C37" s="89" t="s">
        <v>11</v>
      </c>
      <c r="D37" s="101" t="s">
        <v>64</v>
      </c>
      <c r="E37" s="102" t="str">
        <f>IFERROR(VLOOKUP(D37,'TAB RICtv 2023'!BM:BN,2,0),"")</f>
        <v>PREP</v>
      </c>
      <c r="F37" s="102" t="s">
        <v>68</v>
      </c>
      <c r="G37" s="20">
        <v>8</v>
      </c>
      <c r="H37" s="93">
        <f>IFERROR(VLOOKUP(E37,'TAB RICtv 2023'!BN:CF,MATCH(F37,'TAB RICtv 2023'!BN$2:CF$2,0),FALSE),"")</f>
        <v>1381</v>
      </c>
      <c r="I37" s="93">
        <f t="shared" si="6"/>
        <v>11048</v>
      </c>
      <c r="J37" s="95">
        <v>0.8</v>
      </c>
      <c r="K37" s="104">
        <f t="shared" si="7"/>
        <v>2209.6000000000004</v>
      </c>
      <c r="L37" s="86"/>
      <c r="M37" s="38"/>
      <c r="N37" s="38"/>
      <c r="O37" s="38"/>
      <c r="P37" s="39"/>
      <c r="Q37" s="38"/>
    </row>
    <row r="38" spans="1:17" ht="18" customHeight="1" outlineLevel="1">
      <c r="A38" s="76"/>
      <c r="B38" s="88" t="s">
        <v>74</v>
      </c>
      <c r="C38" s="99" t="s">
        <v>24</v>
      </c>
      <c r="D38" s="101" t="s">
        <v>75</v>
      </c>
      <c r="E38" s="102" t="str">
        <f>IFERROR(VLOOKUP(D38,'TAB RICtv 2023'!BM:BN,2,0),"")</f>
        <v>RT</v>
      </c>
      <c r="F38" s="102" t="s">
        <v>65</v>
      </c>
      <c r="G38" s="20">
        <v>16</v>
      </c>
      <c r="H38" s="93">
        <f>IFERROR(VLOOKUP(E38,'TAB RICtv 2023'!BN:CF,MATCH(F38,'TAB RICtv 2023'!BN$2:CF$2,0),FALSE),"")</f>
        <v>805.5</v>
      </c>
      <c r="I38" s="93">
        <f t="shared" si="6"/>
        <v>12888</v>
      </c>
      <c r="J38" s="95">
        <v>0.8</v>
      </c>
      <c r="K38" s="104">
        <f t="shared" si="7"/>
        <v>2577.5999999999985</v>
      </c>
      <c r="L38" s="86"/>
      <c r="M38" s="38"/>
      <c r="N38" s="38"/>
      <c r="O38" s="38"/>
      <c r="P38" s="39"/>
      <c r="Q38" s="38"/>
    </row>
    <row r="39" spans="1:17" ht="18" customHeight="1" outlineLevel="1">
      <c r="A39" s="76"/>
      <c r="B39" s="88" t="s">
        <v>76</v>
      </c>
      <c r="C39" s="99" t="s">
        <v>24</v>
      </c>
      <c r="D39" s="101" t="s">
        <v>75</v>
      </c>
      <c r="E39" s="102" t="str">
        <f>IFERROR(VLOOKUP(D39,'TAB RICtv 2023'!BM:BN,2,0),"")</f>
        <v>RT</v>
      </c>
      <c r="F39" s="102" t="s">
        <v>65</v>
      </c>
      <c r="G39" s="20">
        <v>60</v>
      </c>
      <c r="H39" s="93">
        <f>IFERROR(VLOOKUP(E39,'TAB RICtv 2023'!BN:CF,MATCH(F39,'TAB RICtv 2023'!BN$2:CF$2,0),FALSE),"")</f>
        <v>805.5</v>
      </c>
      <c r="I39" s="93">
        <f t="shared" si="6"/>
        <v>48330</v>
      </c>
      <c r="J39" s="95">
        <v>0.8</v>
      </c>
      <c r="K39" s="104">
        <f t="shared" si="7"/>
        <v>9666</v>
      </c>
      <c r="L39" s="86"/>
      <c r="M39" s="38"/>
      <c r="N39" s="38"/>
      <c r="O39" s="38"/>
      <c r="P39" s="39"/>
      <c r="Q39" s="38"/>
    </row>
    <row r="40" spans="1:17" ht="18" customHeight="1" outlineLevel="1">
      <c r="A40" s="76"/>
      <c r="B40" s="107" t="s">
        <v>76</v>
      </c>
      <c r="C40" s="108" t="s">
        <v>77</v>
      </c>
      <c r="D40" s="109" t="s">
        <v>78</v>
      </c>
      <c r="E40" s="102" t="str">
        <f>IFERROR(VLOOKUP(D40,'TAB RICtv 2023'!BM:BN,2,0),"")</f>
        <v>RINO</v>
      </c>
      <c r="F40" s="110" t="s">
        <v>68</v>
      </c>
      <c r="G40" s="111">
        <v>5</v>
      </c>
      <c r="H40" s="93">
        <f>IFERROR(VLOOKUP(E40,'TAB RICtv 2023'!BN:CF,MATCH(F40,'TAB RICtv 2023'!BN$2:CF$2,0),FALSE),"")</f>
        <v>4077</v>
      </c>
      <c r="I40" s="113">
        <v>95710</v>
      </c>
      <c r="J40" s="112">
        <v>0.8</v>
      </c>
      <c r="K40" s="104">
        <f t="shared" si="7"/>
        <v>19142</v>
      </c>
      <c r="L40" s="86"/>
      <c r="M40" s="38"/>
      <c r="N40" s="38"/>
      <c r="O40" s="38"/>
      <c r="P40" s="39"/>
      <c r="Q40" s="38"/>
    </row>
    <row r="41" spans="1:17" ht="12.75">
      <c r="A41" s="30"/>
      <c r="B41" s="15"/>
      <c r="C41" s="16"/>
      <c r="D41" s="31"/>
      <c r="E41" s="16"/>
      <c r="F41" s="16"/>
      <c r="G41" s="57"/>
      <c r="H41" s="58"/>
      <c r="I41" s="34"/>
      <c r="J41" s="57"/>
      <c r="K41" s="36"/>
      <c r="L41" s="106"/>
      <c r="M41" s="38"/>
      <c r="N41" s="38"/>
      <c r="O41" s="38"/>
      <c r="P41" s="39"/>
      <c r="Q41" s="38"/>
    </row>
    <row r="42" spans="1:17" ht="12.75">
      <c r="B42" s="296" t="s">
        <v>472</v>
      </c>
      <c r="C42" s="117"/>
      <c r="D42" s="118"/>
      <c r="E42" s="117"/>
      <c r="F42" s="117"/>
      <c r="G42" s="119"/>
      <c r="H42" s="58"/>
      <c r="I42" s="285"/>
      <c r="J42" s="285"/>
      <c r="K42" s="120"/>
      <c r="L42" s="120"/>
      <c r="N42" s="38"/>
      <c r="O42" s="38"/>
      <c r="P42" s="39"/>
      <c r="Q42" s="38"/>
    </row>
    <row r="43" spans="1:17" ht="12.75">
      <c r="A43" s="30"/>
      <c r="B43" s="15"/>
      <c r="C43" s="16"/>
      <c r="D43" s="31"/>
      <c r="E43" s="16"/>
      <c r="F43" s="16"/>
      <c r="G43" s="57"/>
      <c r="H43" s="58"/>
      <c r="I43" s="285"/>
      <c r="J43" s="285"/>
      <c r="K43" s="120"/>
      <c r="L43" s="120"/>
      <c r="N43" s="38"/>
      <c r="O43" s="38"/>
      <c r="P43" s="39"/>
      <c r="Q43" s="38"/>
    </row>
    <row r="44" spans="1:17" ht="12.75">
      <c r="A44" s="30"/>
      <c r="B44" s="15"/>
      <c r="C44" s="16"/>
      <c r="D44" s="31"/>
      <c r="E44" s="16"/>
      <c r="F44" s="16"/>
      <c r="G44" s="57"/>
      <c r="H44" s="58"/>
      <c r="K44" s="120"/>
      <c r="L44" s="120"/>
      <c r="N44" s="38"/>
      <c r="O44" s="38"/>
      <c r="P44" s="39"/>
      <c r="Q44" s="38"/>
    </row>
  </sheetData>
  <mergeCells count="2">
    <mergeCell ref="D2:F2"/>
    <mergeCell ref="I42:J43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>
          <x14:formula1>
            <xm:f>'TAB RICtv 2023'!$V$3:$V$48</xm:f>
          </x14:formula1>
          <xm:sqref>D19:D23</xm:sqref>
        </x14:dataValidation>
        <x14:dataValidation type="list" allowBlank="1">
          <x14:formula1>
            <xm:f>'TAB RICtv 2023'!$A$3:$A$48</xm:f>
          </x14:formula1>
          <xm:sqref>D7:D15</xm:sqref>
        </x14:dataValidation>
        <x14:dataValidation type="list" allowBlank="1">
          <x14:formula1>
            <xm:f>'TAB RICtv 2023'!$AS$2:$BJ$2</xm:f>
          </x14:formula1>
          <xm:sqref>F28:F32</xm:sqref>
        </x14:dataValidation>
        <x14:dataValidation type="list" allowBlank="1">
          <x14:formula1>
            <xm:f>'TAB RICtv 2023'!$AQ$3:$AQ$48</xm:f>
          </x14:formula1>
          <xm:sqref>D27:D32</xm:sqref>
        </x14:dataValidation>
        <x14:dataValidation type="list" allowBlank="1">
          <x14:formula1>
            <xm:f>'TAB RICtv 2023'!$BM$3:$BM$48</xm:f>
          </x14:formula1>
          <xm:sqref>D36:D40</xm:sqref>
        </x14:dataValidation>
        <x14:dataValidation type="list" allowBlank="1">
          <x14:formula1>
            <xm:f>'TAB RICtv 2023'!$C$2:$T$2</xm:f>
          </x14:formula1>
          <xm:sqref>F7:F15 F19 F27 F36:F40</xm:sqref>
        </x14:dataValidation>
        <x14:dataValidation type="list" allowBlank="1">
          <x14:formula1>
            <xm:f>'TAB RICtv 2023'!$X$2:$AO$2</xm:f>
          </x14:formula1>
          <xm:sqref>F20:F23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B8"/>
  <sheetViews>
    <sheetView workbookViewId="0"/>
  </sheetViews>
  <sheetFormatPr defaultColWidth="12.7109375" defaultRowHeight="15" customHeight="1"/>
  <cols>
    <col min="1" max="1" width="37.85546875" customWidth="1"/>
    <col min="2" max="2" width="33.42578125" customWidth="1"/>
  </cols>
  <sheetData>
    <row r="1" spans="1:2" ht="15" customHeight="1">
      <c r="A1" s="171" t="s">
        <v>313</v>
      </c>
      <c r="B1" s="241" t="s">
        <v>314</v>
      </c>
    </row>
    <row r="2" spans="1:2" ht="15" customHeight="1">
      <c r="A2" s="244" t="s">
        <v>319</v>
      </c>
      <c r="B2" s="245">
        <v>75</v>
      </c>
    </row>
    <row r="3" spans="1:2" ht="15" customHeight="1">
      <c r="A3" s="244" t="s">
        <v>320</v>
      </c>
      <c r="B3" s="245">
        <v>93.75</v>
      </c>
    </row>
    <row r="4" spans="1:2" ht="15" customHeight="1">
      <c r="A4" s="244" t="s">
        <v>321</v>
      </c>
      <c r="B4" s="245">
        <v>93.75</v>
      </c>
    </row>
    <row r="5" spans="1:2" ht="15" customHeight="1">
      <c r="A5" s="244" t="s">
        <v>322</v>
      </c>
      <c r="B5" s="245">
        <v>100</v>
      </c>
    </row>
    <row r="6" spans="1:2" ht="15" customHeight="1">
      <c r="A6" s="244" t="s">
        <v>323</v>
      </c>
      <c r="B6" s="245">
        <v>112.5</v>
      </c>
    </row>
    <row r="7" spans="1:2" ht="15" customHeight="1">
      <c r="A7" s="244" t="s">
        <v>324</v>
      </c>
      <c r="B7" s="245">
        <v>131.25</v>
      </c>
    </row>
    <row r="8" spans="1:2" ht="15" customHeight="1">
      <c r="A8" s="244" t="s">
        <v>325</v>
      </c>
      <c r="B8" s="246">
        <v>5000</v>
      </c>
    </row>
  </sheetData>
  <autoFilter ref="A1:B8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D6"/>
  <sheetViews>
    <sheetView workbookViewId="0"/>
  </sheetViews>
  <sheetFormatPr defaultColWidth="12.7109375" defaultRowHeight="15" customHeight="1"/>
  <cols>
    <col min="1" max="1" width="27.28515625" customWidth="1"/>
    <col min="2" max="2" width="22.85546875" customWidth="1"/>
    <col min="3" max="3" width="51.85546875" customWidth="1"/>
    <col min="4" max="4" width="8" customWidth="1"/>
  </cols>
  <sheetData>
    <row r="1" spans="1:4" ht="12.75">
      <c r="A1" s="247" t="s">
        <v>313</v>
      </c>
      <c r="B1" s="248" t="s">
        <v>314</v>
      </c>
      <c r="C1" s="248" t="s">
        <v>2</v>
      </c>
      <c r="D1" s="248" t="s">
        <v>326</v>
      </c>
    </row>
    <row r="2" spans="1:4" ht="30" customHeight="1">
      <c r="A2" s="215" t="s">
        <v>327</v>
      </c>
      <c r="B2" s="249">
        <v>9000</v>
      </c>
      <c r="C2" s="250" t="s">
        <v>328</v>
      </c>
      <c r="D2" s="250"/>
    </row>
    <row r="3" spans="1:4" ht="30" customHeight="1">
      <c r="A3" s="215" t="s">
        <v>329</v>
      </c>
      <c r="B3" s="249">
        <v>13500</v>
      </c>
      <c r="C3" s="250" t="s">
        <v>328</v>
      </c>
      <c r="D3" s="250"/>
    </row>
    <row r="4" spans="1:4" ht="30" customHeight="1">
      <c r="A4" s="215"/>
      <c r="B4" s="249"/>
      <c r="C4" s="250"/>
      <c r="D4" s="250"/>
    </row>
    <row r="5" spans="1:4" ht="30" customHeight="1">
      <c r="A5" s="251"/>
      <c r="B5" s="250"/>
      <c r="C5" s="250"/>
      <c r="D5" s="250"/>
    </row>
    <row r="6" spans="1:4" ht="30" customHeight="1">
      <c r="A6" s="195"/>
      <c r="B6" s="250"/>
      <c r="C6" s="250"/>
      <c r="D6" s="250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O35"/>
  <sheetViews>
    <sheetView showGridLines="0" workbookViewId="0"/>
  </sheetViews>
  <sheetFormatPr defaultColWidth="12.7109375" defaultRowHeight="15" customHeight="1"/>
  <cols>
    <col min="1" max="1" width="17.7109375" customWidth="1"/>
    <col min="2" max="4" width="14.85546875" customWidth="1"/>
    <col min="5" max="5" width="6.28515625" customWidth="1"/>
    <col min="6" max="6" width="17.7109375" customWidth="1"/>
    <col min="7" max="9" width="14.85546875" customWidth="1"/>
    <col min="10" max="10" width="6.28515625" customWidth="1"/>
    <col min="11" max="11" width="17.7109375" customWidth="1"/>
    <col min="12" max="15" width="14.85546875" customWidth="1"/>
  </cols>
  <sheetData>
    <row r="1" spans="1:15" ht="30.75" customHeight="1">
      <c r="A1" s="252" t="s">
        <v>330</v>
      </c>
      <c r="B1" s="253"/>
      <c r="C1" s="253"/>
      <c r="D1" s="253"/>
      <c r="E1" s="133"/>
      <c r="F1" s="252" t="s">
        <v>331</v>
      </c>
      <c r="G1" s="253"/>
      <c r="H1" s="253"/>
      <c r="I1" s="253"/>
      <c r="J1" s="133"/>
      <c r="K1" s="252" t="s">
        <v>332</v>
      </c>
      <c r="L1" s="253"/>
      <c r="M1" s="253"/>
      <c r="N1" s="253"/>
      <c r="O1" s="253"/>
    </row>
    <row r="2" spans="1:15" ht="12.75">
      <c r="A2" s="254" t="s">
        <v>333</v>
      </c>
      <c r="B2" s="254" t="s">
        <v>334</v>
      </c>
      <c r="C2" s="254" t="s">
        <v>335</v>
      </c>
      <c r="D2" s="254" t="s">
        <v>336</v>
      </c>
      <c r="E2" s="133"/>
      <c r="F2" s="254" t="s">
        <v>333</v>
      </c>
      <c r="G2" s="254" t="s">
        <v>334</v>
      </c>
      <c r="H2" s="254" t="s">
        <v>335</v>
      </c>
      <c r="I2" s="254" t="s">
        <v>336</v>
      </c>
      <c r="J2" s="133"/>
      <c r="K2" s="254" t="s">
        <v>333</v>
      </c>
      <c r="L2" s="254" t="s">
        <v>334</v>
      </c>
      <c r="M2" s="254" t="s">
        <v>335</v>
      </c>
      <c r="N2" s="254" t="s">
        <v>336</v>
      </c>
      <c r="O2" s="254"/>
    </row>
    <row r="3" spans="1:15" ht="12.75">
      <c r="A3" s="255" t="s">
        <v>65</v>
      </c>
      <c r="B3" s="256">
        <f t="shared" ref="B3:D3" si="0">B6*0.3</f>
        <v>113.39999999999999</v>
      </c>
      <c r="C3" s="256">
        <f t="shared" si="0"/>
        <v>170.1</v>
      </c>
      <c r="D3" s="256">
        <f t="shared" si="0"/>
        <v>226.79999999999998</v>
      </c>
      <c r="E3" s="133"/>
      <c r="F3" s="255" t="s">
        <v>65</v>
      </c>
      <c r="G3" s="256">
        <f t="shared" ref="G3:I3" si="1">G6*0.3</f>
        <v>51.84</v>
      </c>
      <c r="H3" s="256">
        <f t="shared" si="1"/>
        <v>77.759999999999991</v>
      </c>
      <c r="I3" s="256">
        <f t="shared" si="1"/>
        <v>103.68</v>
      </c>
      <c r="J3" s="133"/>
      <c r="K3" s="255" t="s">
        <v>65</v>
      </c>
      <c r="L3" s="256">
        <f t="shared" ref="L3:N3" si="2">L6*0.3</f>
        <v>51.84</v>
      </c>
      <c r="M3" s="256">
        <f t="shared" si="2"/>
        <v>77.759999999999991</v>
      </c>
      <c r="N3" s="256">
        <f t="shared" si="2"/>
        <v>103.68</v>
      </c>
      <c r="O3" s="187"/>
    </row>
    <row r="4" spans="1:15" ht="12.75">
      <c r="A4" s="255" t="s">
        <v>180</v>
      </c>
      <c r="B4" s="256">
        <f t="shared" ref="B4:D4" si="3">B6*0.4</f>
        <v>151.20000000000002</v>
      </c>
      <c r="C4" s="256">
        <f t="shared" si="3"/>
        <v>226.8</v>
      </c>
      <c r="D4" s="256">
        <f t="shared" si="3"/>
        <v>302.40000000000003</v>
      </c>
      <c r="E4" s="133"/>
      <c r="F4" s="255" t="s">
        <v>180</v>
      </c>
      <c r="G4" s="256">
        <f t="shared" ref="G4:I4" si="4">G6*0.4</f>
        <v>69.12</v>
      </c>
      <c r="H4" s="256">
        <f t="shared" si="4"/>
        <v>103.68</v>
      </c>
      <c r="I4" s="256">
        <f t="shared" si="4"/>
        <v>138.24</v>
      </c>
      <c r="J4" s="133"/>
      <c r="K4" s="255" t="s">
        <v>180</v>
      </c>
      <c r="L4" s="256">
        <f t="shared" ref="L4:N4" si="5">L6*0.4</f>
        <v>69.12</v>
      </c>
      <c r="M4" s="256">
        <f t="shared" si="5"/>
        <v>103.68</v>
      </c>
      <c r="N4" s="256">
        <f t="shared" si="5"/>
        <v>138.24</v>
      </c>
      <c r="O4" s="187"/>
    </row>
    <row r="5" spans="1:15" ht="12.75">
      <c r="A5" s="255" t="s">
        <v>181</v>
      </c>
      <c r="B5" s="256">
        <f t="shared" ref="B5:D5" si="6">B6*0.7</f>
        <v>264.59999999999997</v>
      </c>
      <c r="C5" s="256">
        <f t="shared" si="6"/>
        <v>396.9</v>
      </c>
      <c r="D5" s="256">
        <f t="shared" si="6"/>
        <v>529.19999999999993</v>
      </c>
      <c r="E5" s="133"/>
      <c r="F5" s="255" t="s">
        <v>181</v>
      </c>
      <c r="G5" s="256">
        <f t="shared" ref="G5:I5" si="7">G6*0.7</f>
        <v>120.96</v>
      </c>
      <c r="H5" s="256">
        <f t="shared" si="7"/>
        <v>181.43999999999997</v>
      </c>
      <c r="I5" s="256">
        <f t="shared" si="7"/>
        <v>241.92</v>
      </c>
      <c r="J5" s="133"/>
      <c r="K5" s="255" t="s">
        <v>181</v>
      </c>
      <c r="L5" s="256">
        <f t="shared" ref="L5:N5" si="8">L6*0.7</f>
        <v>120.96</v>
      </c>
      <c r="M5" s="256">
        <f t="shared" si="8"/>
        <v>181.43999999999997</v>
      </c>
      <c r="N5" s="256">
        <f t="shared" si="8"/>
        <v>241.92</v>
      </c>
      <c r="O5" s="187"/>
    </row>
    <row r="6" spans="1:15" ht="12.75">
      <c r="A6" s="257" t="s">
        <v>68</v>
      </c>
      <c r="B6" s="258">
        <v>378</v>
      </c>
      <c r="C6" s="258">
        <v>567</v>
      </c>
      <c r="D6" s="258">
        <v>756</v>
      </c>
      <c r="E6" s="133"/>
      <c r="F6" s="187" t="s">
        <v>68</v>
      </c>
      <c r="G6" s="256">
        <v>172.8</v>
      </c>
      <c r="H6" s="256">
        <v>259.2</v>
      </c>
      <c r="I6" s="256">
        <v>345.6</v>
      </c>
      <c r="J6" s="133"/>
      <c r="K6" s="187" t="s">
        <v>68</v>
      </c>
      <c r="L6" s="256">
        <v>172.8</v>
      </c>
      <c r="M6" s="256">
        <v>259.2</v>
      </c>
      <c r="N6" s="256">
        <v>345.6</v>
      </c>
      <c r="O6" s="187"/>
    </row>
    <row r="7" spans="1:15" ht="12.75">
      <c r="A7" s="255" t="s">
        <v>182</v>
      </c>
      <c r="B7" s="256">
        <f t="shared" ref="B7:D7" si="9">B6*1.5</f>
        <v>567</v>
      </c>
      <c r="C7" s="256">
        <f t="shared" si="9"/>
        <v>850.5</v>
      </c>
      <c r="D7" s="256">
        <f t="shared" si="9"/>
        <v>1134</v>
      </c>
      <c r="E7" s="133"/>
      <c r="F7" s="255" t="s">
        <v>182</v>
      </c>
      <c r="G7" s="256">
        <f t="shared" ref="G7:I7" si="10">G6*1.5</f>
        <v>259.20000000000005</v>
      </c>
      <c r="H7" s="256">
        <f t="shared" si="10"/>
        <v>388.79999999999995</v>
      </c>
      <c r="I7" s="256">
        <f t="shared" si="10"/>
        <v>518.40000000000009</v>
      </c>
      <c r="J7" s="133"/>
      <c r="K7" s="255" t="s">
        <v>182</v>
      </c>
      <c r="L7" s="256">
        <f t="shared" ref="L7:N7" si="11">L6*1.5</f>
        <v>259.20000000000005</v>
      </c>
      <c r="M7" s="256">
        <f t="shared" si="11"/>
        <v>388.79999999999995</v>
      </c>
      <c r="N7" s="256">
        <f t="shared" si="11"/>
        <v>518.40000000000009</v>
      </c>
      <c r="O7" s="187"/>
    </row>
    <row r="8" spans="1:15" ht="12.75">
      <c r="A8" s="255" t="s">
        <v>183</v>
      </c>
      <c r="B8" s="256">
        <f t="shared" ref="B8:D8" si="12">B6*2</f>
        <v>756</v>
      </c>
      <c r="C8" s="256">
        <f t="shared" si="12"/>
        <v>1134</v>
      </c>
      <c r="D8" s="256">
        <f t="shared" si="12"/>
        <v>1512</v>
      </c>
      <c r="E8" s="133"/>
      <c r="F8" s="255" t="s">
        <v>183</v>
      </c>
      <c r="G8" s="256">
        <f t="shared" ref="G8:I8" si="13">G6*2</f>
        <v>345.6</v>
      </c>
      <c r="H8" s="256">
        <f t="shared" si="13"/>
        <v>518.4</v>
      </c>
      <c r="I8" s="256">
        <f t="shared" si="13"/>
        <v>691.2</v>
      </c>
      <c r="J8" s="133"/>
      <c r="K8" s="255" t="s">
        <v>183</v>
      </c>
      <c r="L8" s="256">
        <f t="shared" ref="L8:N8" si="14">L6*2</f>
        <v>345.6</v>
      </c>
      <c r="M8" s="256">
        <f t="shared" si="14"/>
        <v>518.4</v>
      </c>
      <c r="N8" s="256">
        <f t="shared" si="14"/>
        <v>691.2</v>
      </c>
      <c r="O8" s="187"/>
    </row>
    <row r="9" spans="1:15" ht="12.75">
      <c r="A9" s="255" t="s">
        <v>337</v>
      </c>
      <c r="B9" s="256">
        <f t="shared" ref="B9:D9" si="15">(1750*0.08)+1750</f>
        <v>1890</v>
      </c>
      <c r="C9" s="256">
        <f t="shared" si="15"/>
        <v>1890</v>
      </c>
      <c r="D9" s="256">
        <f t="shared" si="15"/>
        <v>1890</v>
      </c>
      <c r="E9" s="133"/>
      <c r="F9" s="255" t="s">
        <v>337</v>
      </c>
      <c r="G9" s="256">
        <f t="shared" ref="G9:I9" si="16">(800*0.08)+800</f>
        <v>864</v>
      </c>
      <c r="H9" s="256">
        <f t="shared" si="16"/>
        <v>864</v>
      </c>
      <c r="I9" s="256">
        <f t="shared" si="16"/>
        <v>864</v>
      </c>
      <c r="J9" s="133"/>
      <c r="K9" s="255" t="s">
        <v>337</v>
      </c>
      <c r="L9" s="256">
        <f t="shared" ref="L9:N9" si="17">(800*0.08)+800</f>
        <v>864</v>
      </c>
      <c r="M9" s="256">
        <f t="shared" si="17"/>
        <v>864</v>
      </c>
      <c r="N9" s="256">
        <f t="shared" si="17"/>
        <v>864</v>
      </c>
      <c r="O9" s="187"/>
    </row>
    <row r="10" spans="1:15" ht="12.75">
      <c r="A10" s="255" t="s">
        <v>338</v>
      </c>
      <c r="B10" s="256">
        <f t="shared" ref="B10:D10" si="18">B9*0.375</f>
        <v>708.75</v>
      </c>
      <c r="C10" s="256">
        <f t="shared" si="18"/>
        <v>708.75</v>
      </c>
      <c r="D10" s="256">
        <f t="shared" si="18"/>
        <v>708.75</v>
      </c>
      <c r="E10" s="133"/>
      <c r="F10" s="255" t="s">
        <v>338</v>
      </c>
      <c r="G10" s="256">
        <f t="shared" ref="G10:I10" si="19">G9*0.375</f>
        <v>324</v>
      </c>
      <c r="H10" s="256">
        <f t="shared" si="19"/>
        <v>324</v>
      </c>
      <c r="I10" s="256">
        <f t="shared" si="19"/>
        <v>324</v>
      </c>
      <c r="J10" s="133"/>
      <c r="K10" s="255" t="s">
        <v>338</v>
      </c>
      <c r="L10" s="256">
        <f t="shared" ref="L10:N10" si="20">L9*0.375</f>
        <v>324</v>
      </c>
      <c r="M10" s="256">
        <f t="shared" si="20"/>
        <v>324</v>
      </c>
      <c r="N10" s="256">
        <f t="shared" si="20"/>
        <v>324</v>
      </c>
      <c r="O10" s="187"/>
    </row>
    <row r="11" spans="1:15" ht="12.75">
      <c r="A11" s="255" t="s">
        <v>339</v>
      </c>
      <c r="B11" s="256">
        <f t="shared" ref="B11:D11" si="21">(1750*0.08)+1750</f>
        <v>1890</v>
      </c>
      <c r="C11" s="256">
        <f t="shared" si="21"/>
        <v>1890</v>
      </c>
      <c r="D11" s="256">
        <f t="shared" si="21"/>
        <v>1890</v>
      </c>
      <c r="E11" s="133"/>
      <c r="F11" s="255" t="s">
        <v>339</v>
      </c>
      <c r="G11" s="256">
        <f t="shared" ref="G11:I11" si="22">(800*0.08)+800</f>
        <v>864</v>
      </c>
      <c r="H11" s="256">
        <f t="shared" si="22"/>
        <v>864</v>
      </c>
      <c r="I11" s="256">
        <f t="shared" si="22"/>
        <v>864</v>
      </c>
      <c r="J11" s="133"/>
      <c r="K11" s="255" t="s">
        <v>339</v>
      </c>
      <c r="L11" s="256">
        <f t="shared" ref="L11:N11" si="23">(800*0.08)+800</f>
        <v>864</v>
      </c>
      <c r="M11" s="256">
        <f t="shared" si="23"/>
        <v>864</v>
      </c>
      <c r="N11" s="256">
        <f t="shared" si="23"/>
        <v>864</v>
      </c>
      <c r="O11" s="187"/>
    </row>
    <row r="12" spans="1:15" ht="12.75">
      <c r="A12" s="255" t="s">
        <v>340</v>
      </c>
      <c r="B12" s="256">
        <f t="shared" ref="B12:D12" si="24">B11*0.375</f>
        <v>708.75</v>
      </c>
      <c r="C12" s="256">
        <f t="shared" si="24"/>
        <v>708.75</v>
      </c>
      <c r="D12" s="256">
        <f t="shared" si="24"/>
        <v>708.75</v>
      </c>
      <c r="E12" s="133"/>
      <c r="F12" s="255" t="s">
        <v>340</v>
      </c>
      <c r="G12" s="256">
        <f t="shared" ref="G12:I12" si="25">G11*0.375</f>
        <v>324</v>
      </c>
      <c r="H12" s="256">
        <f t="shared" si="25"/>
        <v>324</v>
      </c>
      <c r="I12" s="256">
        <f t="shared" si="25"/>
        <v>324</v>
      </c>
      <c r="J12" s="133"/>
      <c r="K12" s="255" t="s">
        <v>340</v>
      </c>
      <c r="L12" s="256">
        <f t="shared" ref="L12:N12" si="26">L11*0.375</f>
        <v>324</v>
      </c>
      <c r="M12" s="256">
        <f t="shared" si="26"/>
        <v>324</v>
      </c>
      <c r="N12" s="256">
        <f t="shared" si="26"/>
        <v>324</v>
      </c>
      <c r="O12" s="187"/>
    </row>
    <row r="13" spans="1:15" ht="12.75">
      <c r="A13" s="255"/>
      <c r="B13" s="187"/>
      <c r="C13" s="187"/>
      <c r="D13" s="187"/>
      <c r="E13" s="133"/>
      <c r="F13" s="255"/>
      <c r="G13" s="187"/>
      <c r="H13" s="187"/>
      <c r="I13" s="187"/>
      <c r="J13" s="133"/>
      <c r="K13" s="255"/>
      <c r="L13" s="187"/>
      <c r="M13" s="187"/>
      <c r="N13" s="187"/>
      <c r="O13" s="187"/>
    </row>
    <row r="14" spans="1:15" ht="12.75">
      <c r="A14" s="255"/>
      <c r="B14" s="187"/>
      <c r="C14" s="187"/>
      <c r="D14" s="187"/>
      <c r="E14" s="133"/>
      <c r="F14" s="255"/>
      <c r="G14" s="187"/>
      <c r="H14" s="187"/>
      <c r="I14" s="187"/>
      <c r="J14" s="133"/>
      <c r="K14" s="255"/>
      <c r="L14" s="187"/>
      <c r="M14" s="187"/>
      <c r="N14" s="187"/>
      <c r="O14" s="187"/>
    </row>
    <row r="15" spans="1:15" ht="12.75">
      <c r="A15" s="255"/>
      <c r="B15" s="187"/>
      <c r="C15" s="187"/>
      <c r="D15" s="187"/>
      <c r="E15" s="133"/>
      <c r="F15" s="255"/>
      <c r="G15" s="187"/>
      <c r="H15" s="187"/>
      <c r="I15" s="187"/>
      <c r="J15" s="133"/>
      <c r="K15" s="255"/>
      <c r="L15" s="187"/>
      <c r="M15" s="187"/>
      <c r="N15" s="187"/>
      <c r="O15" s="187"/>
    </row>
    <row r="16" spans="1:15" ht="12.75">
      <c r="A16" s="255"/>
      <c r="B16" s="187"/>
      <c r="C16" s="187"/>
      <c r="D16" s="187"/>
      <c r="E16" s="133"/>
      <c r="F16" s="255"/>
      <c r="G16" s="187"/>
      <c r="H16" s="187"/>
      <c r="I16" s="187"/>
      <c r="J16" s="133"/>
      <c r="K16" s="255"/>
      <c r="L16" s="187"/>
      <c r="M16" s="187"/>
      <c r="N16" s="187"/>
      <c r="O16" s="187"/>
    </row>
    <row r="17" spans="1:15" ht="12.75">
      <c r="A17" s="255"/>
      <c r="B17" s="187"/>
      <c r="C17" s="187"/>
      <c r="D17" s="187"/>
      <c r="E17" s="133"/>
      <c r="F17" s="255"/>
      <c r="G17" s="187"/>
      <c r="H17" s="187"/>
      <c r="I17" s="187"/>
      <c r="J17" s="133"/>
      <c r="K17" s="255"/>
      <c r="L17" s="187"/>
      <c r="M17" s="187"/>
      <c r="N17" s="187"/>
      <c r="O17" s="187"/>
    </row>
    <row r="18" spans="1:15" ht="12.75">
      <c r="A18" s="255"/>
      <c r="B18" s="187"/>
      <c r="C18" s="187"/>
      <c r="D18" s="187"/>
      <c r="E18" s="133"/>
      <c r="F18" s="255"/>
      <c r="G18" s="187"/>
      <c r="H18" s="187"/>
      <c r="I18" s="187"/>
      <c r="J18" s="133"/>
      <c r="K18" s="255"/>
      <c r="L18" s="187"/>
      <c r="M18" s="187"/>
      <c r="N18" s="187"/>
      <c r="O18" s="187"/>
    </row>
    <row r="19" spans="1:15" ht="12.75">
      <c r="A19" s="255"/>
      <c r="B19" s="187"/>
      <c r="C19" s="187"/>
      <c r="D19" s="187"/>
      <c r="E19" s="133"/>
      <c r="F19" s="255"/>
      <c r="G19" s="187"/>
      <c r="H19" s="187"/>
      <c r="I19" s="187"/>
      <c r="J19" s="133"/>
      <c r="K19" s="255"/>
      <c r="L19" s="187"/>
      <c r="M19" s="187"/>
      <c r="N19" s="187"/>
      <c r="O19" s="187"/>
    </row>
    <row r="20" spans="1:15" ht="12.75">
      <c r="A20" s="255"/>
      <c r="B20" s="187"/>
      <c r="C20" s="187"/>
      <c r="D20" s="187"/>
      <c r="E20" s="133"/>
      <c r="F20" s="255"/>
      <c r="G20" s="187"/>
      <c r="H20" s="187"/>
      <c r="I20" s="187"/>
      <c r="J20" s="133"/>
      <c r="K20" s="255"/>
      <c r="L20" s="187"/>
      <c r="M20" s="187"/>
      <c r="N20" s="187"/>
      <c r="O20" s="187"/>
    </row>
    <row r="21" spans="1:15" ht="12.75">
      <c r="A21" s="255"/>
      <c r="B21" s="187"/>
      <c r="C21" s="187"/>
      <c r="D21" s="187"/>
      <c r="E21" s="133"/>
      <c r="F21" s="255"/>
      <c r="G21" s="187"/>
      <c r="H21" s="187"/>
      <c r="I21" s="187"/>
      <c r="J21" s="133"/>
      <c r="K21" s="255"/>
      <c r="L21" s="187"/>
      <c r="M21" s="187"/>
      <c r="N21" s="187"/>
      <c r="O21" s="187"/>
    </row>
    <row r="22" spans="1:15" ht="12.75">
      <c r="A22" s="255"/>
      <c r="B22" s="187"/>
      <c r="C22" s="187"/>
      <c r="D22" s="187"/>
      <c r="E22" s="133"/>
      <c r="F22" s="255"/>
      <c r="G22" s="187"/>
      <c r="H22" s="187"/>
      <c r="I22" s="187"/>
      <c r="J22" s="133"/>
      <c r="K22" s="255"/>
      <c r="L22" s="187"/>
      <c r="M22" s="187"/>
      <c r="N22" s="187"/>
      <c r="O22" s="187"/>
    </row>
    <row r="23" spans="1:15" ht="12.75">
      <c r="A23" s="255"/>
      <c r="B23" s="187"/>
      <c r="C23" s="187"/>
      <c r="D23" s="187"/>
      <c r="E23" s="133"/>
      <c r="F23" s="255"/>
      <c r="G23" s="187"/>
      <c r="H23" s="187"/>
      <c r="I23" s="187"/>
      <c r="J23" s="133"/>
      <c r="K23" s="255"/>
      <c r="L23" s="187"/>
      <c r="M23" s="187"/>
      <c r="N23" s="187"/>
      <c r="O23" s="187"/>
    </row>
    <row r="24" spans="1:15" ht="12.75">
      <c r="A24" s="255"/>
      <c r="B24" s="187"/>
      <c r="C24" s="187"/>
      <c r="D24" s="187"/>
      <c r="E24" s="133"/>
      <c r="F24" s="255"/>
      <c r="G24" s="187"/>
      <c r="H24" s="187"/>
      <c r="I24" s="187"/>
      <c r="J24" s="133"/>
      <c r="K24" s="255"/>
      <c r="L24" s="187"/>
      <c r="M24" s="187"/>
      <c r="N24" s="187"/>
      <c r="O24" s="187"/>
    </row>
    <row r="25" spans="1:15" ht="12.7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</row>
    <row r="26" spans="1:15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5" ht="12.75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2.7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12.7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.7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</row>
    <row r="32" spans="1:15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1:15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15" ht="12.7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</row>
    <row r="35" spans="1:15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U61"/>
  <sheetViews>
    <sheetView showGridLines="0" workbookViewId="0"/>
  </sheetViews>
  <sheetFormatPr defaultColWidth="12.7109375" defaultRowHeight="15" customHeight="1"/>
  <cols>
    <col min="1" max="1" width="26.42578125" customWidth="1"/>
    <col min="3" max="3" width="14.85546875" customWidth="1"/>
    <col min="5" max="5" width="17.28515625" customWidth="1"/>
    <col min="7" max="7" width="14.28515625" customWidth="1"/>
    <col min="8" max="8" width="5.42578125" customWidth="1"/>
    <col min="9" max="9" width="22.7109375" customWidth="1"/>
    <col min="11" max="11" width="13.42578125" customWidth="1"/>
    <col min="13" max="13" width="17.28515625" customWidth="1"/>
    <col min="15" max="15" width="5.140625" customWidth="1"/>
    <col min="16" max="16" width="22.7109375" customWidth="1"/>
  </cols>
  <sheetData>
    <row r="1" spans="1:21" ht="30.75" customHeight="1">
      <c r="A1" s="252" t="s">
        <v>341</v>
      </c>
      <c r="B1" s="253"/>
      <c r="C1" s="253"/>
      <c r="D1" s="253"/>
      <c r="E1" s="253"/>
      <c r="F1" s="253"/>
      <c r="G1" s="253"/>
      <c r="H1" s="133"/>
      <c r="I1" s="252" t="s">
        <v>342</v>
      </c>
      <c r="J1" s="253"/>
      <c r="K1" s="253"/>
      <c r="L1" s="253"/>
      <c r="M1" s="253"/>
      <c r="N1" s="253"/>
      <c r="O1" s="133"/>
      <c r="P1" s="252" t="s">
        <v>343</v>
      </c>
      <c r="Q1" s="253"/>
      <c r="R1" s="253"/>
      <c r="S1" s="253"/>
      <c r="T1" s="253"/>
      <c r="U1" s="253"/>
    </row>
    <row r="2" spans="1:21" ht="12.75">
      <c r="A2" s="254" t="s">
        <v>333</v>
      </c>
      <c r="B2" s="254" t="s">
        <v>334</v>
      </c>
      <c r="C2" s="254" t="s">
        <v>335</v>
      </c>
      <c r="D2" s="254" t="s">
        <v>336</v>
      </c>
      <c r="E2" s="254" t="s">
        <v>344</v>
      </c>
      <c r="F2" s="254" t="s">
        <v>345</v>
      </c>
      <c r="G2" s="254"/>
      <c r="H2" s="133"/>
      <c r="I2" s="254" t="s">
        <v>333</v>
      </c>
      <c r="J2" s="254" t="s">
        <v>334</v>
      </c>
      <c r="K2" s="254" t="s">
        <v>335</v>
      </c>
      <c r="L2" s="254" t="s">
        <v>336</v>
      </c>
      <c r="M2" s="254" t="s">
        <v>344</v>
      </c>
      <c r="N2" s="254" t="s">
        <v>346</v>
      </c>
      <c r="O2" s="133"/>
      <c r="P2" s="254" t="s">
        <v>333</v>
      </c>
      <c r="Q2" s="259" t="s">
        <v>334</v>
      </c>
      <c r="R2" s="259" t="s">
        <v>335</v>
      </c>
      <c r="S2" s="259" t="s">
        <v>336</v>
      </c>
      <c r="T2" s="259" t="s">
        <v>344</v>
      </c>
      <c r="U2" s="259" t="s">
        <v>346</v>
      </c>
    </row>
    <row r="3" spans="1:21" ht="12.75">
      <c r="A3" s="255" t="s">
        <v>65</v>
      </c>
      <c r="B3" s="260">
        <f t="shared" ref="B3:F3" si="0">B6*0.3</f>
        <v>100.5</v>
      </c>
      <c r="C3" s="260">
        <f t="shared" si="0"/>
        <v>160.79999999999998</v>
      </c>
      <c r="D3" s="260">
        <f t="shared" si="0"/>
        <v>201</v>
      </c>
      <c r="E3" s="260">
        <f t="shared" si="0"/>
        <v>226.79999999999998</v>
      </c>
      <c r="F3" s="260">
        <f t="shared" si="0"/>
        <v>201</v>
      </c>
      <c r="G3" s="260"/>
      <c r="H3" s="133"/>
      <c r="I3" s="255" t="s">
        <v>65</v>
      </c>
      <c r="J3" s="261">
        <f t="shared" ref="J3:N3" si="1">J6*0.3</f>
        <v>23.099999999999998</v>
      </c>
      <c r="K3" s="261">
        <f t="shared" si="1"/>
        <v>37.08</v>
      </c>
      <c r="L3" s="261">
        <f t="shared" si="1"/>
        <v>46.199999999999996</v>
      </c>
      <c r="M3" s="261">
        <f t="shared" si="1"/>
        <v>46.199999999999996</v>
      </c>
      <c r="N3" s="261">
        <f t="shared" si="1"/>
        <v>46.199999999999996</v>
      </c>
      <c r="O3" s="133"/>
      <c r="P3" s="255" t="s">
        <v>65</v>
      </c>
      <c r="Q3" s="261">
        <f t="shared" ref="Q3:U3" si="2">Q6*0.3</f>
        <v>24</v>
      </c>
      <c r="R3" s="261">
        <f t="shared" si="2"/>
        <v>36</v>
      </c>
      <c r="S3" s="261">
        <f t="shared" si="2"/>
        <v>45</v>
      </c>
      <c r="T3" s="261">
        <f t="shared" si="2"/>
        <v>45</v>
      </c>
      <c r="U3" s="261">
        <f t="shared" si="2"/>
        <v>45</v>
      </c>
    </row>
    <row r="4" spans="1:21" ht="12.75">
      <c r="A4" s="255" t="s">
        <v>180</v>
      </c>
      <c r="B4" s="260">
        <f t="shared" ref="B4:F4" si="3">B6*0.4</f>
        <v>134</v>
      </c>
      <c r="C4" s="260">
        <f t="shared" si="3"/>
        <v>214.4</v>
      </c>
      <c r="D4" s="260">
        <f t="shared" si="3"/>
        <v>268</v>
      </c>
      <c r="E4" s="260">
        <f t="shared" si="3"/>
        <v>302.40000000000003</v>
      </c>
      <c r="F4" s="260">
        <f t="shared" si="3"/>
        <v>268</v>
      </c>
      <c r="G4" s="260"/>
      <c r="H4" s="133"/>
      <c r="I4" s="255" t="s">
        <v>180</v>
      </c>
      <c r="J4" s="261">
        <f t="shared" ref="J4:N4" si="4">J6*0.4</f>
        <v>30.8</v>
      </c>
      <c r="K4" s="261">
        <f t="shared" si="4"/>
        <v>49.44</v>
      </c>
      <c r="L4" s="261">
        <f t="shared" si="4"/>
        <v>61.6</v>
      </c>
      <c r="M4" s="261">
        <f t="shared" si="4"/>
        <v>61.6</v>
      </c>
      <c r="N4" s="261">
        <f t="shared" si="4"/>
        <v>61.6</v>
      </c>
      <c r="O4" s="133"/>
      <c r="P4" s="255" t="s">
        <v>180</v>
      </c>
      <c r="Q4" s="261">
        <f t="shared" ref="Q4:U4" si="5">Q6*0.4</f>
        <v>32</v>
      </c>
      <c r="R4" s="261">
        <f t="shared" si="5"/>
        <v>48</v>
      </c>
      <c r="S4" s="261">
        <f t="shared" si="5"/>
        <v>60</v>
      </c>
      <c r="T4" s="261">
        <f t="shared" si="5"/>
        <v>60</v>
      </c>
      <c r="U4" s="261">
        <f t="shared" si="5"/>
        <v>60</v>
      </c>
    </row>
    <row r="5" spans="1:21" ht="12.75">
      <c r="A5" s="255" t="s">
        <v>181</v>
      </c>
      <c r="B5" s="260">
        <f>B6*0.7</f>
        <v>234.49999999999997</v>
      </c>
      <c r="C5" s="260">
        <v>347</v>
      </c>
      <c r="D5" s="260">
        <v>434</v>
      </c>
      <c r="E5" s="260">
        <v>477</v>
      </c>
      <c r="F5" s="260">
        <v>477</v>
      </c>
      <c r="G5" s="260"/>
      <c r="H5" s="133"/>
      <c r="I5" s="255" t="s">
        <v>181</v>
      </c>
      <c r="J5" s="261">
        <f t="shared" ref="J5:N5" si="6">J6*0.7</f>
        <v>53.9</v>
      </c>
      <c r="K5" s="261">
        <f t="shared" si="6"/>
        <v>86.52</v>
      </c>
      <c r="L5" s="261">
        <f t="shared" si="6"/>
        <v>107.8</v>
      </c>
      <c r="M5" s="261">
        <f t="shared" si="6"/>
        <v>107.8</v>
      </c>
      <c r="N5" s="261">
        <f t="shared" si="6"/>
        <v>107.8</v>
      </c>
      <c r="O5" s="133"/>
      <c r="P5" s="255" t="s">
        <v>181</v>
      </c>
      <c r="Q5" s="261">
        <f t="shared" ref="Q5:U5" si="7">Q6*0.7</f>
        <v>56</v>
      </c>
      <c r="R5" s="261">
        <f t="shared" si="7"/>
        <v>84</v>
      </c>
      <c r="S5" s="261">
        <f t="shared" si="7"/>
        <v>105</v>
      </c>
      <c r="T5" s="261">
        <f t="shared" si="7"/>
        <v>105</v>
      </c>
      <c r="U5" s="261">
        <f t="shared" si="7"/>
        <v>105</v>
      </c>
    </row>
    <row r="6" spans="1:21" ht="12.75">
      <c r="A6" s="262" t="s">
        <v>68</v>
      </c>
      <c r="B6" s="263">
        <v>335</v>
      </c>
      <c r="C6" s="263">
        <v>536</v>
      </c>
      <c r="D6" s="263">
        <v>670</v>
      </c>
      <c r="E6" s="258">
        <v>756</v>
      </c>
      <c r="F6" s="263">
        <v>670</v>
      </c>
      <c r="G6" s="263"/>
      <c r="H6" s="264"/>
      <c r="I6" s="262" t="s">
        <v>68</v>
      </c>
      <c r="J6" s="265">
        <v>77</v>
      </c>
      <c r="K6" s="265">
        <v>123.6</v>
      </c>
      <c r="L6" s="265">
        <v>154</v>
      </c>
      <c r="M6" s="265">
        <v>154</v>
      </c>
      <c r="N6" s="265">
        <v>154</v>
      </c>
      <c r="O6" s="264"/>
      <c r="P6" s="262" t="s">
        <v>68</v>
      </c>
      <c r="Q6" s="265">
        <v>80</v>
      </c>
      <c r="R6" s="265">
        <v>120</v>
      </c>
      <c r="S6" s="265">
        <v>150</v>
      </c>
      <c r="T6" s="265">
        <v>150</v>
      </c>
      <c r="U6" s="265">
        <v>150</v>
      </c>
    </row>
    <row r="7" spans="1:21" ht="12.75">
      <c r="A7" s="255" t="s">
        <v>182</v>
      </c>
      <c r="B7" s="260">
        <f t="shared" ref="B7:F7" si="8">B6*1.5</f>
        <v>502.5</v>
      </c>
      <c r="C7" s="260">
        <f t="shared" si="8"/>
        <v>804</v>
      </c>
      <c r="D7" s="260">
        <f t="shared" si="8"/>
        <v>1005</v>
      </c>
      <c r="E7" s="260">
        <f t="shared" si="8"/>
        <v>1134</v>
      </c>
      <c r="F7" s="260">
        <f t="shared" si="8"/>
        <v>1005</v>
      </c>
      <c r="G7" s="260"/>
      <c r="H7" s="133"/>
      <c r="I7" s="255" t="s">
        <v>182</v>
      </c>
      <c r="J7" s="261">
        <f t="shared" ref="J7:N7" si="9">J6*1.5</f>
        <v>115.5</v>
      </c>
      <c r="K7" s="261">
        <f t="shared" si="9"/>
        <v>185.39999999999998</v>
      </c>
      <c r="L7" s="261">
        <f t="shared" si="9"/>
        <v>231</v>
      </c>
      <c r="M7" s="261">
        <f t="shared" si="9"/>
        <v>231</v>
      </c>
      <c r="N7" s="261">
        <f t="shared" si="9"/>
        <v>231</v>
      </c>
      <c r="O7" s="133"/>
      <c r="P7" s="255" t="s">
        <v>182</v>
      </c>
      <c r="Q7" s="261">
        <f t="shared" ref="Q7:U7" si="10">Q6*1.5</f>
        <v>120</v>
      </c>
      <c r="R7" s="261">
        <f t="shared" si="10"/>
        <v>180</v>
      </c>
      <c r="S7" s="261">
        <f t="shared" si="10"/>
        <v>225</v>
      </c>
      <c r="T7" s="261">
        <f t="shared" si="10"/>
        <v>225</v>
      </c>
      <c r="U7" s="261">
        <f t="shared" si="10"/>
        <v>225</v>
      </c>
    </row>
    <row r="8" spans="1:21" ht="12.75">
      <c r="A8" s="255" t="s">
        <v>183</v>
      </c>
      <c r="B8" s="260">
        <f t="shared" ref="B8:F8" si="11">B6*2</f>
        <v>670</v>
      </c>
      <c r="C8" s="260">
        <f t="shared" si="11"/>
        <v>1072</v>
      </c>
      <c r="D8" s="260">
        <f t="shared" si="11"/>
        <v>1340</v>
      </c>
      <c r="E8" s="260">
        <f t="shared" si="11"/>
        <v>1512</v>
      </c>
      <c r="F8" s="260">
        <f t="shared" si="11"/>
        <v>1340</v>
      </c>
      <c r="G8" s="260"/>
      <c r="H8" s="133"/>
      <c r="I8" s="255" t="s">
        <v>183</v>
      </c>
      <c r="J8" s="261">
        <f t="shared" ref="J8:N8" si="12">J6*2</f>
        <v>154</v>
      </c>
      <c r="K8" s="261">
        <f t="shared" si="12"/>
        <v>247.2</v>
      </c>
      <c r="L8" s="261">
        <f t="shared" si="12"/>
        <v>308</v>
      </c>
      <c r="M8" s="261">
        <f t="shared" si="12"/>
        <v>308</v>
      </c>
      <c r="N8" s="261">
        <f t="shared" si="12"/>
        <v>308</v>
      </c>
      <c r="O8" s="133"/>
      <c r="P8" s="255" t="s">
        <v>183</v>
      </c>
      <c r="Q8" s="261">
        <f t="shared" ref="Q8:U8" si="13">Q6*2</f>
        <v>160</v>
      </c>
      <c r="R8" s="261">
        <f t="shared" si="13"/>
        <v>240</v>
      </c>
      <c r="S8" s="261">
        <f t="shared" si="13"/>
        <v>300</v>
      </c>
      <c r="T8" s="261">
        <f t="shared" si="13"/>
        <v>300</v>
      </c>
      <c r="U8" s="261">
        <f t="shared" si="13"/>
        <v>300</v>
      </c>
    </row>
    <row r="9" spans="1:21" ht="12.75">
      <c r="A9" s="255" t="s">
        <v>337</v>
      </c>
      <c r="B9" s="260">
        <f>(1334*0.08)+1334</f>
        <v>1440.72</v>
      </c>
      <c r="C9" s="260">
        <f>B9</f>
        <v>1440.72</v>
      </c>
      <c r="D9" s="260">
        <f>B9</f>
        <v>1440.72</v>
      </c>
      <c r="E9" s="260">
        <f>B9</f>
        <v>1440.72</v>
      </c>
      <c r="F9" s="260">
        <f>B9</f>
        <v>1440.72</v>
      </c>
      <c r="G9" s="260"/>
      <c r="H9" s="133"/>
      <c r="I9" s="255" t="s">
        <v>337</v>
      </c>
      <c r="J9" s="261">
        <f t="shared" ref="J9:N9" si="14">(308*0.08)+308</f>
        <v>332.64</v>
      </c>
      <c r="K9" s="261">
        <f t="shared" si="14"/>
        <v>332.64</v>
      </c>
      <c r="L9" s="261">
        <f t="shared" si="14"/>
        <v>332.64</v>
      </c>
      <c r="M9" s="261">
        <f t="shared" si="14"/>
        <v>332.64</v>
      </c>
      <c r="N9" s="261">
        <f t="shared" si="14"/>
        <v>332.64</v>
      </c>
      <c r="O9" s="133"/>
      <c r="P9" s="255" t="s">
        <v>337</v>
      </c>
      <c r="Q9" s="261">
        <f>(294*0.08)+294</f>
        <v>317.52</v>
      </c>
      <c r="R9" s="261">
        <f>Q9</f>
        <v>317.52</v>
      </c>
      <c r="S9" s="261">
        <f>Q9</f>
        <v>317.52</v>
      </c>
      <c r="T9" s="261">
        <f>Q9</f>
        <v>317.52</v>
      </c>
      <c r="U9" s="261">
        <f>Q9</f>
        <v>317.52</v>
      </c>
    </row>
    <row r="10" spans="1:21" ht="12.75">
      <c r="A10" s="255" t="s">
        <v>338</v>
      </c>
      <c r="B10" s="260">
        <f t="shared" ref="B10:F10" si="15">B9*0.3</f>
        <v>432.21600000000001</v>
      </c>
      <c r="C10" s="260">
        <f t="shared" si="15"/>
        <v>432.21600000000001</v>
      </c>
      <c r="D10" s="260">
        <f t="shared" si="15"/>
        <v>432.21600000000001</v>
      </c>
      <c r="E10" s="260">
        <f t="shared" si="15"/>
        <v>432.21600000000001</v>
      </c>
      <c r="F10" s="260">
        <f t="shared" si="15"/>
        <v>432.21600000000001</v>
      </c>
      <c r="G10" s="260"/>
      <c r="H10" s="133"/>
      <c r="I10" s="255" t="s">
        <v>338</v>
      </c>
      <c r="J10" s="261">
        <f t="shared" ref="J10:N10" si="16">J9*0.3</f>
        <v>99.791999999999987</v>
      </c>
      <c r="K10" s="261">
        <f t="shared" si="16"/>
        <v>99.791999999999987</v>
      </c>
      <c r="L10" s="261">
        <f t="shared" si="16"/>
        <v>99.791999999999987</v>
      </c>
      <c r="M10" s="261">
        <f t="shared" si="16"/>
        <v>99.791999999999987</v>
      </c>
      <c r="N10" s="261">
        <f t="shared" si="16"/>
        <v>99.791999999999987</v>
      </c>
      <c r="O10" s="133"/>
      <c r="P10" s="255" t="s">
        <v>338</v>
      </c>
      <c r="Q10" s="261">
        <f t="shared" ref="Q10:U10" si="17">Q9*0.3</f>
        <v>95.255999999999986</v>
      </c>
      <c r="R10" s="261">
        <f t="shared" si="17"/>
        <v>95.255999999999986</v>
      </c>
      <c r="S10" s="261">
        <f t="shared" si="17"/>
        <v>95.255999999999986</v>
      </c>
      <c r="T10" s="261">
        <f t="shared" si="17"/>
        <v>95.255999999999986</v>
      </c>
      <c r="U10" s="261">
        <f t="shared" si="17"/>
        <v>95.255999999999986</v>
      </c>
    </row>
    <row r="11" spans="1:21" ht="12.75">
      <c r="A11" s="255" t="s">
        <v>339</v>
      </c>
      <c r="B11" s="260">
        <f t="shared" ref="B11:B12" si="18">(1427*0.08)+1427</f>
        <v>1541.16</v>
      </c>
      <c r="C11" s="260">
        <f t="shared" ref="C11:C12" si="19">B11</f>
        <v>1541.16</v>
      </c>
      <c r="D11" s="260">
        <f t="shared" ref="D11:D12" si="20">B11</f>
        <v>1541.16</v>
      </c>
      <c r="E11" s="260">
        <f t="shared" ref="E11:E12" si="21">B11</f>
        <v>1541.16</v>
      </c>
      <c r="F11" s="260">
        <f t="shared" ref="F11:F12" si="22">B11</f>
        <v>1541.16</v>
      </c>
      <c r="G11" s="260"/>
      <c r="H11" s="133"/>
      <c r="I11" s="255" t="s">
        <v>339</v>
      </c>
      <c r="J11" s="261">
        <f t="shared" ref="J11:J12" si="23">(329*0.08)+329</f>
        <v>355.32</v>
      </c>
      <c r="K11" s="261">
        <f t="shared" ref="K11:K12" si="24">J11</f>
        <v>355.32</v>
      </c>
      <c r="L11" s="261">
        <f t="shared" ref="L11:L12" si="25">J11</f>
        <v>355.32</v>
      </c>
      <c r="M11" s="261">
        <f t="shared" ref="M11:M12" si="26">J11</f>
        <v>355.32</v>
      </c>
      <c r="N11" s="261">
        <f t="shared" ref="N11:N12" si="27">J11</f>
        <v>355.32</v>
      </c>
      <c r="O11" s="133"/>
      <c r="P11" s="255" t="s">
        <v>339</v>
      </c>
      <c r="Q11" s="261">
        <f t="shared" ref="Q11:Q12" si="28">(314*0.08)+314</f>
        <v>339.12</v>
      </c>
      <c r="R11" s="261">
        <f t="shared" ref="R11:R12" si="29">Q11</f>
        <v>339.12</v>
      </c>
      <c r="S11" s="261">
        <f t="shared" ref="S11:S12" si="30">Q11</f>
        <v>339.12</v>
      </c>
      <c r="T11" s="261">
        <f t="shared" ref="T11:T12" si="31">Q11</f>
        <v>339.12</v>
      </c>
      <c r="U11" s="261">
        <f t="shared" ref="U11:U12" si="32">Q11</f>
        <v>339.12</v>
      </c>
    </row>
    <row r="12" spans="1:21" ht="12.75">
      <c r="A12" s="255" t="s">
        <v>347</v>
      </c>
      <c r="B12" s="260">
        <f t="shared" si="18"/>
        <v>1541.16</v>
      </c>
      <c r="C12" s="260">
        <f t="shared" si="19"/>
        <v>1541.16</v>
      </c>
      <c r="D12" s="260">
        <f t="shared" si="20"/>
        <v>1541.16</v>
      </c>
      <c r="E12" s="260">
        <f t="shared" si="21"/>
        <v>1541.16</v>
      </c>
      <c r="F12" s="260">
        <f t="shared" si="22"/>
        <v>1541.16</v>
      </c>
      <c r="G12" s="260"/>
      <c r="H12" s="133"/>
      <c r="I12" s="255" t="s">
        <v>347</v>
      </c>
      <c r="J12" s="261">
        <f t="shared" si="23"/>
        <v>355.32</v>
      </c>
      <c r="K12" s="261">
        <f t="shared" si="24"/>
        <v>355.32</v>
      </c>
      <c r="L12" s="261">
        <f t="shared" si="25"/>
        <v>355.32</v>
      </c>
      <c r="M12" s="261">
        <f t="shared" si="26"/>
        <v>355.32</v>
      </c>
      <c r="N12" s="261">
        <f t="shared" si="27"/>
        <v>355.32</v>
      </c>
      <c r="O12" s="133"/>
      <c r="P12" s="255" t="s">
        <v>347</v>
      </c>
      <c r="Q12" s="261">
        <f t="shared" si="28"/>
        <v>339.12</v>
      </c>
      <c r="R12" s="261">
        <f t="shared" si="29"/>
        <v>339.12</v>
      </c>
      <c r="S12" s="261">
        <f t="shared" si="30"/>
        <v>339.12</v>
      </c>
      <c r="T12" s="261">
        <f t="shared" si="31"/>
        <v>339.12</v>
      </c>
      <c r="U12" s="261">
        <f t="shared" si="32"/>
        <v>339.12</v>
      </c>
    </row>
    <row r="13" spans="1:21" ht="12.75">
      <c r="A13" s="255" t="s">
        <v>348</v>
      </c>
      <c r="B13" s="260">
        <f t="shared" ref="B13:F13" si="33">B12*0.3</f>
        <v>462.34800000000001</v>
      </c>
      <c r="C13" s="260">
        <f t="shared" si="33"/>
        <v>462.34800000000001</v>
      </c>
      <c r="D13" s="260">
        <f t="shared" si="33"/>
        <v>462.34800000000001</v>
      </c>
      <c r="E13" s="260">
        <f t="shared" si="33"/>
        <v>462.34800000000001</v>
      </c>
      <c r="F13" s="260">
        <f t="shared" si="33"/>
        <v>462.34800000000001</v>
      </c>
      <c r="G13" s="260"/>
      <c r="H13" s="133"/>
      <c r="I13" s="255" t="s">
        <v>348</v>
      </c>
      <c r="J13" s="261">
        <f t="shared" ref="J13:N13" si="34">J12*0.3</f>
        <v>106.59599999999999</v>
      </c>
      <c r="K13" s="261">
        <f t="shared" si="34"/>
        <v>106.59599999999999</v>
      </c>
      <c r="L13" s="261">
        <f t="shared" si="34"/>
        <v>106.59599999999999</v>
      </c>
      <c r="M13" s="261">
        <f t="shared" si="34"/>
        <v>106.59599999999999</v>
      </c>
      <c r="N13" s="261">
        <f t="shared" si="34"/>
        <v>106.59599999999999</v>
      </c>
      <c r="O13" s="133"/>
      <c r="P13" s="255" t="s">
        <v>348</v>
      </c>
      <c r="Q13" s="261">
        <f t="shared" ref="Q13:U13" si="35">Q12*0.3</f>
        <v>101.736</v>
      </c>
      <c r="R13" s="261">
        <f t="shared" si="35"/>
        <v>101.736</v>
      </c>
      <c r="S13" s="261">
        <f t="shared" si="35"/>
        <v>101.736</v>
      </c>
      <c r="T13" s="261">
        <f t="shared" si="35"/>
        <v>101.736</v>
      </c>
      <c r="U13" s="261">
        <f t="shared" si="35"/>
        <v>101.736</v>
      </c>
    </row>
    <row r="14" spans="1:21" ht="12.75">
      <c r="A14" s="255" t="s">
        <v>349</v>
      </c>
      <c r="B14" s="260">
        <v>4923</v>
      </c>
      <c r="C14" s="260">
        <f>B14</f>
        <v>4923</v>
      </c>
      <c r="D14" s="260">
        <f>B14</f>
        <v>4923</v>
      </c>
      <c r="E14" s="260"/>
      <c r="F14" s="260"/>
      <c r="G14" s="260"/>
      <c r="H14" s="133"/>
      <c r="I14" s="255" t="s">
        <v>349</v>
      </c>
      <c r="J14" s="261">
        <v>1366</v>
      </c>
      <c r="K14" s="261">
        <f>J14</f>
        <v>1366</v>
      </c>
      <c r="L14" s="261">
        <f>J14</f>
        <v>1366</v>
      </c>
      <c r="M14" s="261"/>
      <c r="N14" s="261"/>
      <c r="O14" s="133"/>
      <c r="P14" s="255" t="s">
        <v>349</v>
      </c>
      <c r="Q14" s="261">
        <v>1317</v>
      </c>
      <c r="R14" s="261">
        <f>Q14</f>
        <v>1317</v>
      </c>
      <c r="S14" s="261">
        <f>Q14</f>
        <v>1317</v>
      </c>
      <c r="T14" s="261"/>
      <c r="U14" s="261"/>
    </row>
    <row r="15" spans="1:21" ht="12.75">
      <c r="A15" s="255" t="s">
        <v>350</v>
      </c>
      <c r="B15" s="260">
        <f t="shared" ref="B15:D15" si="36">B14*0.3</f>
        <v>1476.8999999999999</v>
      </c>
      <c r="C15" s="260">
        <f t="shared" si="36"/>
        <v>1476.8999999999999</v>
      </c>
      <c r="D15" s="260">
        <f t="shared" si="36"/>
        <v>1476.8999999999999</v>
      </c>
      <c r="E15" s="260"/>
      <c r="F15" s="260"/>
      <c r="G15" s="260"/>
      <c r="H15" s="133"/>
      <c r="I15" s="255" t="s">
        <v>350</v>
      </c>
      <c r="J15" s="261">
        <f t="shared" ref="J15:L15" si="37">J14*0.3</f>
        <v>409.8</v>
      </c>
      <c r="K15" s="261">
        <f t="shared" si="37"/>
        <v>409.8</v>
      </c>
      <c r="L15" s="261">
        <f t="shared" si="37"/>
        <v>409.8</v>
      </c>
      <c r="M15" s="261"/>
      <c r="N15" s="261"/>
      <c r="O15" s="133"/>
      <c r="P15" s="255" t="s">
        <v>350</v>
      </c>
      <c r="Q15" s="261">
        <f t="shared" ref="Q15:S15" si="38">Q14*0.3</f>
        <v>395.09999999999997</v>
      </c>
      <c r="R15" s="261">
        <f t="shared" si="38"/>
        <v>395.09999999999997</v>
      </c>
      <c r="S15" s="261">
        <f t="shared" si="38"/>
        <v>395.09999999999997</v>
      </c>
      <c r="T15" s="261"/>
      <c r="U15" s="261"/>
    </row>
    <row r="16" spans="1:21" ht="12.75">
      <c r="A16" s="255" t="s">
        <v>351</v>
      </c>
      <c r="B16" s="260">
        <v>5727</v>
      </c>
      <c r="C16" s="260">
        <f>B16</f>
        <v>5727</v>
      </c>
      <c r="D16" s="260">
        <f>B16</f>
        <v>5727</v>
      </c>
      <c r="E16" s="260"/>
      <c r="F16" s="260"/>
      <c r="G16" s="260"/>
      <c r="H16" s="133"/>
      <c r="I16" s="255" t="s">
        <v>351</v>
      </c>
      <c r="J16" s="261">
        <v>1551</v>
      </c>
      <c r="K16" s="261">
        <f>J16</f>
        <v>1551</v>
      </c>
      <c r="L16" s="261">
        <f>J16</f>
        <v>1551</v>
      </c>
      <c r="M16" s="261"/>
      <c r="N16" s="261"/>
      <c r="O16" s="133"/>
      <c r="P16" s="255" t="s">
        <v>351</v>
      </c>
      <c r="Q16" s="261">
        <v>1538</v>
      </c>
      <c r="R16" s="261">
        <f>Q16</f>
        <v>1538</v>
      </c>
      <c r="S16" s="261">
        <f>Q16</f>
        <v>1538</v>
      </c>
      <c r="T16" s="261"/>
      <c r="U16" s="261"/>
    </row>
    <row r="17" spans="1:21" ht="12.75">
      <c r="A17" s="255" t="s">
        <v>352</v>
      </c>
      <c r="B17" s="260">
        <f t="shared" ref="B17:D17" si="39">B16*0.3</f>
        <v>1718.1</v>
      </c>
      <c r="C17" s="260">
        <f t="shared" si="39"/>
        <v>1718.1</v>
      </c>
      <c r="D17" s="260">
        <f t="shared" si="39"/>
        <v>1718.1</v>
      </c>
      <c r="E17" s="260"/>
      <c r="F17" s="260"/>
      <c r="G17" s="260"/>
      <c r="H17" s="133"/>
      <c r="I17" s="255" t="s">
        <v>352</v>
      </c>
      <c r="J17" s="261">
        <f t="shared" ref="J17:L17" si="40">J16*0.3</f>
        <v>465.29999999999995</v>
      </c>
      <c r="K17" s="261">
        <f t="shared" si="40"/>
        <v>465.29999999999995</v>
      </c>
      <c r="L17" s="261">
        <f t="shared" si="40"/>
        <v>465.29999999999995</v>
      </c>
      <c r="M17" s="261"/>
      <c r="N17" s="261"/>
      <c r="O17" s="133"/>
      <c r="P17" s="255" t="s">
        <v>352</v>
      </c>
      <c r="Q17" s="261">
        <f t="shared" ref="Q17:S17" si="41">Q16*0.3</f>
        <v>461.4</v>
      </c>
      <c r="R17" s="261">
        <f t="shared" si="41"/>
        <v>461.4</v>
      </c>
      <c r="S17" s="261">
        <f t="shared" si="41"/>
        <v>461.4</v>
      </c>
      <c r="T17" s="261"/>
      <c r="U17" s="261"/>
    </row>
    <row r="18" spans="1:21" ht="12.75">
      <c r="A18" s="255" t="s">
        <v>353</v>
      </c>
      <c r="B18" s="260">
        <v>6465</v>
      </c>
      <c r="C18" s="260">
        <v>6465</v>
      </c>
      <c r="D18" s="260">
        <v>6465</v>
      </c>
      <c r="E18" s="260"/>
      <c r="F18" s="260"/>
      <c r="G18" s="260"/>
      <c r="H18" s="133"/>
      <c r="I18" s="255" t="s">
        <v>353</v>
      </c>
      <c r="J18" s="261">
        <v>1721</v>
      </c>
      <c r="K18" s="261">
        <v>1721</v>
      </c>
      <c r="L18" s="261">
        <v>1721</v>
      </c>
      <c r="M18" s="261"/>
      <c r="N18" s="261"/>
      <c r="O18" s="260"/>
      <c r="P18" s="255" t="s">
        <v>353</v>
      </c>
      <c r="Q18" s="261">
        <v>1656</v>
      </c>
      <c r="R18" s="261">
        <v>1656</v>
      </c>
      <c r="S18" s="261">
        <v>1656</v>
      </c>
      <c r="T18" s="261"/>
      <c r="U18" s="261"/>
    </row>
    <row r="19" spans="1:21" ht="12.75">
      <c r="A19" s="255" t="s">
        <v>354</v>
      </c>
      <c r="B19" s="260">
        <f t="shared" ref="B19:D19" si="42">B18*0.375</f>
        <v>2424.375</v>
      </c>
      <c r="C19" s="260">
        <f t="shared" si="42"/>
        <v>2424.375</v>
      </c>
      <c r="D19" s="260">
        <f t="shared" si="42"/>
        <v>2424.375</v>
      </c>
      <c r="E19" s="260"/>
      <c r="F19" s="260"/>
      <c r="G19" s="260"/>
      <c r="H19" s="133"/>
      <c r="I19" s="255" t="s">
        <v>354</v>
      </c>
      <c r="J19" s="261">
        <f t="shared" ref="J19:L19" si="43">J18*0.375</f>
        <v>645.375</v>
      </c>
      <c r="K19" s="261">
        <f t="shared" si="43"/>
        <v>645.375</v>
      </c>
      <c r="L19" s="261">
        <f t="shared" si="43"/>
        <v>645.375</v>
      </c>
      <c r="M19" s="261"/>
      <c r="N19" s="261"/>
      <c r="O19" s="260"/>
      <c r="P19" s="255" t="s">
        <v>354</v>
      </c>
      <c r="Q19" s="261">
        <f t="shared" ref="Q19:S19" si="44">Q18*0.375</f>
        <v>621</v>
      </c>
      <c r="R19" s="261">
        <f t="shared" si="44"/>
        <v>621</v>
      </c>
      <c r="S19" s="261">
        <f t="shared" si="44"/>
        <v>621</v>
      </c>
      <c r="T19" s="261"/>
      <c r="U19" s="261"/>
    </row>
    <row r="20" spans="1:21" ht="12.75">
      <c r="A20" s="255" t="s">
        <v>355</v>
      </c>
      <c r="B20" s="260">
        <v>6727</v>
      </c>
      <c r="C20" s="260">
        <f>B20</f>
        <v>6727</v>
      </c>
      <c r="D20" s="260">
        <f>B20</f>
        <v>6727</v>
      </c>
      <c r="E20" s="260"/>
      <c r="F20" s="260"/>
      <c r="G20" s="260"/>
      <c r="H20" s="133"/>
      <c r="I20" s="255" t="s">
        <v>355</v>
      </c>
      <c r="J20" s="261">
        <v>2551</v>
      </c>
      <c r="K20" s="261">
        <f>J20</f>
        <v>2551</v>
      </c>
      <c r="L20" s="261">
        <f>J20</f>
        <v>2551</v>
      </c>
      <c r="M20" s="261"/>
      <c r="N20" s="261"/>
      <c r="O20" s="260"/>
      <c r="P20" s="255" t="s">
        <v>355</v>
      </c>
      <c r="Q20" s="261">
        <v>2538</v>
      </c>
      <c r="R20" s="261">
        <f>Q20</f>
        <v>2538</v>
      </c>
      <c r="S20" s="261">
        <f>Q20</f>
        <v>2538</v>
      </c>
      <c r="T20" s="261"/>
      <c r="U20" s="261"/>
    </row>
    <row r="21" spans="1:21" ht="12.75">
      <c r="A21" s="255" t="s">
        <v>356</v>
      </c>
      <c r="B21" s="260">
        <f t="shared" ref="B21:D21" si="45">B20*0.3</f>
        <v>2018.1</v>
      </c>
      <c r="C21" s="260">
        <f t="shared" si="45"/>
        <v>2018.1</v>
      </c>
      <c r="D21" s="260">
        <f t="shared" si="45"/>
        <v>2018.1</v>
      </c>
      <c r="E21" s="260"/>
      <c r="F21" s="260"/>
      <c r="G21" s="260"/>
      <c r="H21" s="133"/>
      <c r="I21" s="255" t="s">
        <v>356</v>
      </c>
      <c r="J21" s="261">
        <f t="shared" ref="J21:L21" si="46">J20*0.3</f>
        <v>765.3</v>
      </c>
      <c r="K21" s="261">
        <f t="shared" si="46"/>
        <v>765.3</v>
      </c>
      <c r="L21" s="261">
        <f t="shared" si="46"/>
        <v>765.3</v>
      </c>
      <c r="M21" s="261"/>
      <c r="N21" s="261"/>
      <c r="O21" s="260"/>
      <c r="P21" s="255" t="s">
        <v>356</v>
      </c>
      <c r="Q21" s="261">
        <f t="shared" ref="Q21:S21" si="47">Q20*0.3</f>
        <v>761.4</v>
      </c>
      <c r="R21" s="261">
        <f t="shared" si="47"/>
        <v>761.4</v>
      </c>
      <c r="S21" s="261">
        <f t="shared" si="47"/>
        <v>761.4</v>
      </c>
      <c r="T21" s="261"/>
      <c r="U21" s="261"/>
    </row>
    <row r="22" spans="1:21" ht="12.75">
      <c r="A22" s="255" t="s">
        <v>357</v>
      </c>
      <c r="B22" s="260">
        <v>11892</v>
      </c>
      <c r="C22" s="260">
        <f>B22</f>
        <v>11892</v>
      </c>
      <c r="D22" s="260">
        <f>B22</f>
        <v>11892</v>
      </c>
      <c r="E22" s="260"/>
      <c r="F22" s="260"/>
      <c r="G22" s="260"/>
      <c r="H22" s="133"/>
      <c r="I22" s="255" t="s">
        <v>357</v>
      </c>
      <c r="J22" s="261">
        <v>2972</v>
      </c>
      <c r="K22" s="261">
        <f>J22</f>
        <v>2972</v>
      </c>
      <c r="L22" s="261">
        <f>J22</f>
        <v>2972</v>
      </c>
      <c r="M22" s="261"/>
      <c r="N22" s="261"/>
      <c r="O22" s="133"/>
      <c r="P22" s="255" t="s">
        <v>357</v>
      </c>
      <c r="Q22" s="261">
        <v>2895</v>
      </c>
      <c r="R22" s="261">
        <f>Q22</f>
        <v>2895</v>
      </c>
      <c r="S22" s="261">
        <f>Q22</f>
        <v>2895</v>
      </c>
      <c r="T22" s="261"/>
      <c r="U22" s="261"/>
    </row>
    <row r="23" spans="1:21" ht="12.75">
      <c r="A23" s="255" t="s">
        <v>358</v>
      </c>
      <c r="B23" s="260">
        <f t="shared" ref="B23:D23" si="48">B22*0.3</f>
        <v>3567.6</v>
      </c>
      <c r="C23" s="260">
        <f t="shared" si="48"/>
        <v>3567.6</v>
      </c>
      <c r="D23" s="260">
        <f t="shared" si="48"/>
        <v>3567.6</v>
      </c>
      <c r="E23" s="260"/>
      <c r="F23" s="260"/>
      <c r="G23" s="260"/>
      <c r="H23" s="133"/>
      <c r="I23" s="255" t="s">
        <v>358</v>
      </c>
      <c r="J23" s="261">
        <f t="shared" ref="J23:L23" si="49">J22*0.3</f>
        <v>891.6</v>
      </c>
      <c r="K23" s="261">
        <f t="shared" si="49"/>
        <v>891.6</v>
      </c>
      <c r="L23" s="261">
        <f t="shared" si="49"/>
        <v>891.6</v>
      </c>
      <c r="M23" s="261"/>
      <c r="N23" s="261"/>
      <c r="O23" s="133"/>
      <c r="P23" s="255" t="s">
        <v>358</v>
      </c>
      <c r="Q23" s="261">
        <f t="shared" ref="Q23:S23" si="50">Q22*0.3</f>
        <v>868.5</v>
      </c>
      <c r="R23" s="261">
        <f t="shared" si="50"/>
        <v>868.5</v>
      </c>
      <c r="S23" s="261">
        <f t="shared" si="50"/>
        <v>868.5</v>
      </c>
      <c r="T23" s="261"/>
      <c r="U23" s="261"/>
    </row>
    <row r="24" spans="1:21" ht="12.75">
      <c r="A24" s="255" t="s">
        <v>359</v>
      </c>
      <c r="B24" s="260">
        <v>12897</v>
      </c>
      <c r="C24" s="260">
        <f t="shared" ref="C24:C25" si="51">B24</f>
        <v>12897</v>
      </c>
      <c r="D24" s="260">
        <f t="shared" ref="D24:D25" si="52">B24</f>
        <v>12897</v>
      </c>
      <c r="E24" s="260"/>
      <c r="F24" s="260"/>
      <c r="G24" s="260"/>
      <c r="H24" s="133"/>
      <c r="I24" s="255" t="s">
        <v>359</v>
      </c>
      <c r="J24" s="261">
        <v>3204</v>
      </c>
      <c r="K24" s="261">
        <f>J24</f>
        <v>3204</v>
      </c>
      <c r="L24" s="261">
        <f>J24</f>
        <v>3204</v>
      </c>
      <c r="M24" s="261"/>
      <c r="N24" s="261"/>
      <c r="O24" s="133"/>
      <c r="P24" s="255" t="s">
        <v>359</v>
      </c>
      <c r="Q24" s="261">
        <v>3135</v>
      </c>
      <c r="R24" s="261">
        <f>Q24</f>
        <v>3135</v>
      </c>
      <c r="S24" s="261">
        <f>Q24</f>
        <v>3135</v>
      </c>
      <c r="T24" s="261"/>
      <c r="U24" s="261"/>
    </row>
    <row r="25" spans="1:21" ht="12.75">
      <c r="A25" s="255" t="s">
        <v>360</v>
      </c>
      <c r="B25" s="260">
        <v>12194</v>
      </c>
      <c r="C25" s="260">
        <f t="shared" si="51"/>
        <v>12194</v>
      </c>
      <c r="D25" s="260">
        <f t="shared" si="52"/>
        <v>12194</v>
      </c>
      <c r="E25" s="260"/>
      <c r="F25" s="260"/>
      <c r="G25" s="260"/>
      <c r="H25" s="133"/>
      <c r="I25" s="255" t="s">
        <v>360</v>
      </c>
      <c r="J25" s="261">
        <f t="shared" ref="J25:L25" si="53">J24*0.3</f>
        <v>961.19999999999993</v>
      </c>
      <c r="K25" s="261">
        <f t="shared" si="53"/>
        <v>961.19999999999993</v>
      </c>
      <c r="L25" s="261">
        <f t="shared" si="53"/>
        <v>961.19999999999993</v>
      </c>
      <c r="M25" s="261"/>
      <c r="N25" s="261"/>
      <c r="O25" s="133"/>
      <c r="P25" s="255" t="s">
        <v>360</v>
      </c>
      <c r="Q25" s="261">
        <f t="shared" ref="Q25:S25" si="54">Q24*0.3</f>
        <v>940.5</v>
      </c>
      <c r="R25" s="261">
        <f t="shared" si="54"/>
        <v>940.5</v>
      </c>
      <c r="S25" s="261">
        <f t="shared" si="54"/>
        <v>940.5</v>
      </c>
      <c r="T25" s="261"/>
      <c r="U25" s="261"/>
    </row>
    <row r="26" spans="1:21" ht="12.75">
      <c r="A26" s="133"/>
      <c r="B26" s="187"/>
      <c r="C26" s="187"/>
      <c r="D26" s="187"/>
      <c r="E26" s="187"/>
      <c r="F26" s="187"/>
      <c r="G26" s="187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</row>
    <row r="27" spans="1:21" ht="12.75">
      <c r="A27" s="133"/>
      <c r="B27" s="187"/>
      <c r="C27" s="187"/>
      <c r="D27" s="187"/>
      <c r="E27" s="187"/>
      <c r="F27" s="187"/>
      <c r="G27" s="187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</row>
    <row r="28" spans="1:21" ht="12.75">
      <c r="A28" s="255"/>
      <c r="B28" s="260"/>
      <c r="C28" s="260"/>
      <c r="D28" s="260"/>
      <c r="E28" s="260"/>
      <c r="F28" s="260"/>
      <c r="G28" s="260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</row>
    <row r="29" spans="1:21" ht="12.75">
      <c r="A29" s="255"/>
      <c r="B29" s="260"/>
      <c r="C29" s="260"/>
      <c r="D29" s="260"/>
      <c r="E29" s="260"/>
      <c r="F29" s="260"/>
      <c r="G29" s="260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</row>
    <row r="30" spans="1:21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1:21" ht="12.75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</row>
    <row r="32" spans="1:21" ht="12.7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1:21" ht="12.75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1:21" ht="12.75">
      <c r="A34" s="133" t="s">
        <v>361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</row>
    <row r="35" spans="1:21" ht="12.75">
      <c r="A35" s="133" t="s">
        <v>65</v>
      </c>
      <c r="B35" s="267" t="s">
        <v>468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</row>
    <row r="36" spans="1:21" ht="12.75">
      <c r="A36" s="133" t="s">
        <v>180</v>
      </c>
      <c r="B36" s="267" t="s">
        <v>468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</row>
    <row r="37" spans="1:21" ht="12.75">
      <c r="A37" s="133" t="s">
        <v>181</v>
      </c>
      <c r="B37" s="267" t="s">
        <v>468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</row>
    <row r="38" spans="1:21" ht="12.75">
      <c r="A38" s="133" t="s">
        <v>68</v>
      </c>
      <c r="B38" s="267" t="s">
        <v>468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</row>
    <row r="39" spans="1:21" ht="12.75">
      <c r="A39" s="133" t="s">
        <v>182</v>
      </c>
      <c r="B39" s="267" t="s">
        <v>468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</row>
    <row r="40" spans="1:21" ht="12.75">
      <c r="A40" s="133" t="s">
        <v>183</v>
      </c>
      <c r="B40" s="267" t="s">
        <v>468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ht="12.75">
      <c r="A41" s="133" t="s">
        <v>337</v>
      </c>
      <c r="B41" s="267" t="s">
        <v>468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1" ht="12.75">
      <c r="A42" s="133" t="s">
        <v>338</v>
      </c>
      <c r="B42" s="267" t="s">
        <v>468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1" ht="12.75">
      <c r="A43" s="133" t="s">
        <v>339</v>
      </c>
      <c r="B43" s="267" t="s">
        <v>468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1" ht="12.75">
      <c r="A44" s="133" t="s">
        <v>347</v>
      </c>
      <c r="B44" s="267" t="s">
        <v>468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1:21" ht="12.75">
      <c r="A45" s="133" t="s">
        <v>348</v>
      </c>
      <c r="B45" s="267" t="s">
        <v>468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1" ht="12.75">
      <c r="A46" s="133" t="s">
        <v>362</v>
      </c>
      <c r="B46" s="267" t="s">
        <v>468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1" ht="12.75">
      <c r="A47" s="133" t="s">
        <v>363</v>
      </c>
      <c r="B47" s="267" t="s">
        <v>468</v>
      </c>
      <c r="C47" s="133"/>
      <c r="D47" s="133"/>
      <c r="E47" s="133"/>
      <c r="F47" s="133"/>
      <c r="G47" s="133"/>
      <c r="H47" s="133"/>
      <c r="I47" s="133"/>
      <c r="J47" s="268"/>
      <c r="K47" s="133"/>
      <c r="L47" s="133"/>
      <c r="M47" s="133"/>
      <c r="N47" s="133"/>
      <c r="O47" s="133"/>
      <c r="P47" s="133"/>
      <c r="Q47" s="268"/>
      <c r="R47" s="133"/>
      <c r="S47" s="133"/>
      <c r="T47" s="133"/>
      <c r="U47" s="133"/>
    </row>
    <row r="48" spans="1:21" ht="12.75">
      <c r="A48" s="133" t="s">
        <v>349</v>
      </c>
      <c r="B48" s="267">
        <v>0</v>
      </c>
      <c r="C48" s="133"/>
      <c r="D48" s="133"/>
      <c r="E48" s="133"/>
      <c r="F48" s="133"/>
      <c r="G48" s="133"/>
      <c r="H48" s="133"/>
      <c r="I48" s="133"/>
      <c r="J48" s="268"/>
      <c r="K48" s="133"/>
      <c r="L48" s="133"/>
      <c r="M48" s="133"/>
      <c r="N48" s="133"/>
      <c r="O48" s="133"/>
      <c r="P48" s="133"/>
      <c r="Q48" s="268"/>
      <c r="R48" s="133"/>
      <c r="S48" s="133"/>
      <c r="T48" s="133"/>
      <c r="U48" s="133"/>
    </row>
    <row r="49" spans="1:21" ht="12.75">
      <c r="A49" s="133" t="s">
        <v>350</v>
      </c>
      <c r="B49" s="267">
        <v>0</v>
      </c>
      <c r="C49" s="133"/>
      <c r="D49" s="133"/>
      <c r="E49" s="133"/>
      <c r="F49" s="133"/>
      <c r="G49" s="133"/>
      <c r="H49" s="133"/>
      <c r="I49" s="133"/>
      <c r="J49" s="268"/>
      <c r="K49" s="133"/>
      <c r="L49" s="133"/>
      <c r="M49" s="133"/>
      <c r="N49" s="133"/>
      <c r="O49" s="133"/>
      <c r="P49" s="133"/>
      <c r="Q49" s="268"/>
      <c r="R49" s="133"/>
      <c r="S49" s="133"/>
      <c r="T49" s="133"/>
      <c r="U49" s="133"/>
    </row>
    <row r="50" spans="1:21" ht="12.75">
      <c r="A50" s="133" t="s">
        <v>351</v>
      </c>
      <c r="B50" s="267">
        <v>0</v>
      </c>
      <c r="C50" s="133"/>
      <c r="D50" s="133"/>
      <c r="E50" s="133"/>
      <c r="F50" s="133"/>
      <c r="G50" s="133"/>
      <c r="H50" s="133"/>
      <c r="I50" s="133"/>
      <c r="J50" s="268"/>
      <c r="K50" s="133"/>
      <c r="L50" s="133"/>
      <c r="M50" s="133"/>
      <c r="N50" s="133"/>
      <c r="O50" s="133"/>
      <c r="P50" s="133"/>
      <c r="Q50" s="268"/>
      <c r="R50" s="133"/>
      <c r="S50" s="133"/>
      <c r="T50" s="133"/>
      <c r="U50" s="133"/>
    </row>
    <row r="51" spans="1:21" ht="12.75">
      <c r="A51" s="133" t="s">
        <v>352</v>
      </c>
      <c r="B51" s="267">
        <v>0</v>
      </c>
      <c r="C51" s="133"/>
      <c r="D51" s="133"/>
      <c r="E51" s="133"/>
      <c r="F51" s="133"/>
      <c r="G51" s="133"/>
      <c r="H51" s="133"/>
      <c r="I51" s="133"/>
      <c r="J51" s="268"/>
      <c r="K51" s="133"/>
      <c r="L51" s="133"/>
      <c r="M51" s="133"/>
      <c r="N51" s="133"/>
      <c r="O51" s="133"/>
      <c r="P51" s="133"/>
      <c r="Q51" s="268"/>
      <c r="R51" s="133"/>
      <c r="S51" s="133"/>
      <c r="T51" s="133"/>
      <c r="U51" s="133"/>
    </row>
    <row r="52" spans="1:21" ht="12.75">
      <c r="A52" s="133" t="s">
        <v>355</v>
      </c>
      <c r="B52" s="267">
        <v>0</v>
      </c>
      <c r="C52" s="133"/>
      <c r="D52" s="133"/>
      <c r="E52" s="133"/>
      <c r="F52" s="133"/>
      <c r="G52" s="133"/>
      <c r="H52" s="133"/>
      <c r="I52" s="133"/>
      <c r="J52" s="268"/>
      <c r="K52" s="133"/>
      <c r="L52" s="133"/>
      <c r="M52" s="133"/>
      <c r="N52" s="133"/>
      <c r="O52" s="133"/>
      <c r="P52" s="133"/>
      <c r="Q52" s="268"/>
      <c r="R52" s="133"/>
      <c r="S52" s="133"/>
      <c r="T52" s="133"/>
      <c r="U52" s="133"/>
    </row>
    <row r="53" spans="1:21" ht="12.75">
      <c r="A53" s="133" t="s">
        <v>356</v>
      </c>
      <c r="B53" s="267">
        <v>0</v>
      </c>
      <c r="C53" s="133"/>
      <c r="D53" s="133"/>
      <c r="E53" s="133"/>
      <c r="F53" s="133"/>
      <c r="G53" s="133"/>
      <c r="H53" s="133"/>
      <c r="I53" s="133"/>
      <c r="J53" s="268"/>
      <c r="K53" s="133"/>
      <c r="L53" s="133"/>
      <c r="M53" s="133"/>
      <c r="N53" s="133"/>
      <c r="O53" s="133"/>
      <c r="P53" s="133"/>
      <c r="Q53" s="268"/>
      <c r="R53" s="133"/>
      <c r="S53" s="133"/>
      <c r="T53" s="133"/>
      <c r="U53" s="133"/>
    </row>
    <row r="54" spans="1:21" ht="12.75">
      <c r="A54" s="133" t="s">
        <v>364</v>
      </c>
      <c r="B54" s="267">
        <v>0</v>
      </c>
      <c r="C54" s="133"/>
      <c r="D54" s="133"/>
      <c r="E54" s="133"/>
      <c r="F54" s="133"/>
      <c r="G54" s="133"/>
      <c r="H54" s="133"/>
      <c r="I54" s="133"/>
      <c r="J54" s="268"/>
      <c r="K54" s="133"/>
      <c r="L54" s="133"/>
      <c r="M54" s="133"/>
      <c r="N54" s="133"/>
      <c r="O54" s="133"/>
      <c r="P54" s="133"/>
      <c r="Q54" s="268"/>
      <c r="R54" s="133"/>
      <c r="S54" s="133"/>
      <c r="T54" s="133"/>
      <c r="U54" s="133"/>
    </row>
    <row r="55" spans="1:21" ht="12.75">
      <c r="A55" s="133" t="s">
        <v>365</v>
      </c>
      <c r="B55" s="267">
        <v>0</v>
      </c>
      <c r="C55" s="133"/>
      <c r="D55" s="133"/>
      <c r="E55" s="133"/>
      <c r="F55" s="133"/>
      <c r="G55" s="133"/>
      <c r="H55" s="133"/>
      <c r="I55" s="133"/>
      <c r="J55" s="268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</row>
    <row r="56" spans="1:21" ht="12.75">
      <c r="A56" s="133" t="s">
        <v>357</v>
      </c>
      <c r="B56" s="267">
        <v>0</v>
      </c>
      <c r="C56" s="133"/>
      <c r="D56" s="133"/>
      <c r="E56" s="133"/>
      <c r="F56" s="133"/>
      <c r="G56" s="133"/>
      <c r="H56" s="133"/>
      <c r="I56" s="133"/>
      <c r="J56" s="268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21" ht="12.75">
      <c r="A57" s="133" t="s">
        <v>358</v>
      </c>
      <c r="B57" s="267">
        <v>0</v>
      </c>
      <c r="C57" s="133"/>
      <c r="D57" s="133"/>
      <c r="E57" s="133"/>
      <c r="F57" s="133"/>
      <c r="G57" s="133"/>
      <c r="H57" s="133"/>
      <c r="I57" s="133"/>
      <c r="J57" s="268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ht="12.75">
      <c r="A58" s="133" t="s">
        <v>359</v>
      </c>
      <c r="B58" s="267">
        <v>0</v>
      </c>
      <c r="C58" s="133"/>
      <c r="D58" s="133"/>
      <c r="E58" s="133"/>
      <c r="F58" s="133"/>
      <c r="G58" s="133"/>
      <c r="H58" s="133"/>
      <c r="I58" s="133"/>
      <c r="J58" s="268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12.75">
      <c r="A59" s="133" t="s">
        <v>360</v>
      </c>
      <c r="B59" s="267">
        <v>0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ht="12.75">
      <c r="A60" s="133"/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ht="12.75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F33"/>
  <sheetViews>
    <sheetView showGridLines="0" workbookViewId="0"/>
  </sheetViews>
  <sheetFormatPr defaultColWidth="12.7109375" defaultRowHeight="15" customHeight="1"/>
  <cols>
    <col min="1" max="1" width="24.85546875" customWidth="1"/>
    <col min="2" max="4" width="14.85546875" customWidth="1"/>
    <col min="5" max="5" width="20.140625" customWidth="1"/>
    <col min="6" max="6" width="5.140625" customWidth="1"/>
  </cols>
  <sheetData>
    <row r="1" spans="1:6" ht="30.75" customHeight="1">
      <c r="A1" s="252" t="s">
        <v>366</v>
      </c>
      <c r="B1" s="253"/>
      <c r="C1" s="253"/>
      <c r="D1" s="253"/>
      <c r="E1" s="253"/>
      <c r="F1" s="133"/>
    </row>
    <row r="2" spans="1:6" ht="12.75">
      <c r="A2" s="254" t="s">
        <v>333</v>
      </c>
      <c r="B2" s="254" t="s">
        <v>334</v>
      </c>
      <c r="C2" s="254" t="s">
        <v>335</v>
      </c>
      <c r="D2" s="254" t="s">
        <v>336</v>
      </c>
      <c r="E2" s="254" t="s">
        <v>344</v>
      </c>
      <c r="F2" s="133"/>
    </row>
    <row r="3" spans="1:6" ht="12.75">
      <c r="A3" s="255" t="s">
        <v>65</v>
      </c>
      <c r="B3" s="256">
        <f t="shared" ref="B3:E3" si="0">B6*0.3</f>
        <v>42.3</v>
      </c>
      <c r="C3" s="256">
        <f t="shared" si="0"/>
        <v>67.5</v>
      </c>
      <c r="D3" s="256">
        <f t="shared" si="0"/>
        <v>84.6</v>
      </c>
      <c r="E3" s="261">
        <f t="shared" si="0"/>
        <v>103.68</v>
      </c>
      <c r="F3" s="133"/>
    </row>
    <row r="4" spans="1:6" ht="12.75">
      <c r="A4" s="255" t="s">
        <v>180</v>
      </c>
      <c r="B4" s="256">
        <f t="shared" ref="B4:E4" si="1">B6*0.4</f>
        <v>56.400000000000006</v>
      </c>
      <c r="C4" s="256">
        <f t="shared" si="1"/>
        <v>90</v>
      </c>
      <c r="D4" s="256">
        <f t="shared" si="1"/>
        <v>112.80000000000001</v>
      </c>
      <c r="E4" s="261">
        <f t="shared" si="1"/>
        <v>138.24</v>
      </c>
      <c r="F4" s="133"/>
    </row>
    <row r="5" spans="1:6" ht="12.75">
      <c r="A5" s="269" t="s">
        <v>181</v>
      </c>
      <c r="B5" s="256">
        <f t="shared" ref="B5:E5" si="2">B6*0.7</f>
        <v>98.699999999999989</v>
      </c>
      <c r="C5" s="256">
        <f t="shared" si="2"/>
        <v>157.5</v>
      </c>
      <c r="D5" s="256">
        <f t="shared" si="2"/>
        <v>197.39999999999998</v>
      </c>
      <c r="E5" s="261">
        <f t="shared" si="2"/>
        <v>241.92</v>
      </c>
      <c r="F5" s="133"/>
    </row>
    <row r="6" spans="1:6" ht="12.75">
      <c r="A6" s="269" t="s">
        <v>68</v>
      </c>
      <c r="B6" s="256">
        <v>141</v>
      </c>
      <c r="C6" s="256">
        <v>225</v>
      </c>
      <c r="D6" s="256">
        <v>282</v>
      </c>
      <c r="E6" s="261">
        <v>345.6</v>
      </c>
      <c r="F6" s="133"/>
    </row>
    <row r="7" spans="1:6" ht="12.75">
      <c r="A7" s="255" t="s">
        <v>182</v>
      </c>
      <c r="B7" s="256">
        <f t="shared" ref="B7:E7" si="3">B6*1.5</f>
        <v>211.5</v>
      </c>
      <c r="C7" s="256">
        <f t="shared" si="3"/>
        <v>337.5</v>
      </c>
      <c r="D7" s="256">
        <f t="shared" si="3"/>
        <v>423</v>
      </c>
      <c r="E7" s="261">
        <f t="shared" si="3"/>
        <v>518.40000000000009</v>
      </c>
      <c r="F7" s="133"/>
    </row>
    <row r="8" spans="1:6" ht="12.75">
      <c r="A8" s="255" t="s">
        <v>183</v>
      </c>
      <c r="B8" s="256">
        <f t="shared" ref="B8:E8" si="4">B6*2</f>
        <v>282</v>
      </c>
      <c r="C8" s="256">
        <f t="shared" si="4"/>
        <v>450</v>
      </c>
      <c r="D8" s="256">
        <f t="shared" si="4"/>
        <v>564</v>
      </c>
      <c r="E8" s="261">
        <f t="shared" si="4"/>
        <v>691.2</v>
      </c>
      <c r="F8" s="133"/>
    </row>
    <row r="9" spans="1:6" ht="12.75">
      <c r="A9" s="255" t="s">
        <v>337</v>
      </c>
      <c r="B9" s="256">
        <v>650</v>
      </c>
      <c r="C9" s="256">
        <v>650</v>
      </c>
      <c r="D9" s="256">
        <v>650</v>
      </c>
      <c r="E9" s="261">
        <f>(308*0.08)+308</f>
        <v>332.64</v>
      </c>
      <c r="F9" s="133"/>
    </row>
    <row r="10" spans="1:6" ht="12.75">
      <c r="A10" s="255" t="s">
        <v>338</v>
      </c>
      <c r="B10" s="256">
        <f t="shared" ref="B10:E10" si="5">B9*0.3</f>
        <v>195</v>
      </c>
      <c r="C10" s="256">
        <f t="shared" si="5"/>
        <v>195</v>
      </c>
      <c r="D10" s="256">
        <f t="shared" si="5"/>
        <v>195</v>
      </c>
      <c r="E10" s="261">
        <f t="shared" si="5"/>
        <v>99.791999999999987</v>
      </c>
      <c r="F10" s="133"/>
    </row>
    <row r="11" spans="1:6" ht="12.75">
      <c r="A11" s="255" t="s">
        <v>339</v>
      </c>
      <c r="B11" s="256">
        <v>650</v>
      </c>
      <c r="C11" s="256">
        <f>B11</f>
        <v>650</v>
      </c>
      <c r="D11" s="256">
        <f>B11</f>
        <v>650</v>
      </c>
      <c r="E11" s="261">
        <f t="shared" ref="E11:E12" si="6">B11</f>
        <v>650</v>
      </c>
      <c r="F11" s="133"/>
    </row>
    <row r="12" spans="1:6" ht="12.75">
      <c r="A12" s="255" t="s">
        <v>340</v>
      </c>
      <c r="B12" s="256">
        <f t="shared" ref="B12:D12" si="7">B11*0.3</f>
        <v>195</v>
      </c>
      <c r="C12" s="256">
        <f t="shared" si="7"/>
        <v>195</v>
      </c>
      <c r="D12" s="256">
        <f t="shared" si="7"/>
        <v>195</v>
      </c>
      <c r="E12" s="261">
        <f t="shared" si="6"/>
        <v>195</v>
      </c>
      <c r="F12" s="133"/>
    </row>
    <row r="13" spans="1:6" ht="12.75">
      <c r="A13" s="255" t="s">
        <v>347</v>
      </c>
      <c r="B13" s="256">
        <v>650</v>
      </c>
      <c r="C13" s="256">
        <f>B13</f>
        <v>650</v>
      </c>
      <c r="D13" s="256">
        <f>B13</f>
        <v>650</v>
      </c>
      <c r="E13" s="261">
        <f>E12*0.3</f>
        <v>58.5</v>
      </c>
      <c r="F13" s="133"/>
    </row>
    <row r="14" spans="1:6" ht="12.75">
      <c r="A14" s="255" t="s">
        <v>348</v>
      </c>
      <c r="B14" s="256">
        <f t="shared" ref="B14:D14" si="8">B13*0.3</f>
        <v>195</v>
      </c>
      <c r="C14" s="256">
        <f t="shared" si="8"/>
        <v>195</v>
      </c>
      <c r="D14" s="256">
        <f t="shared" si="8"/>
        <v>195</v>
      </c>
      <c r="E14" s="256"/>
      <c r="F14" s="133"/>
    </row>
    <row r="15" spans="1:6" ht="12.75">
      <c r="A15" s="255" t="s">
        <v>367</v>
      </c>
      <c r="B15" s="256">
        <v>650</v>
      </c>
      <c r="C15" s="256">
        <f>B15</f>
        <v>650</v>
      </c>
      <c r="D15" s="256">
        <f>B15</f>
        <v>650</v>
      </c>
      <c r="E15" s="256"/>
      <c r="F15" s="133"/>
    </row>
    <row r="16" spans="1:6" ht="12.75">
      <c r="A16" s="255" t="s">
        <v>368</v>
      </c>
      <c r="B16" s="256">
        <f t="shared" ref="B16:D16" si="9">B15*0.3</f>
        <v>195</v>
      </c>
      <c r="C16" s="256">
        <f t="shared" si="9"/>
        <v>195</v>
      </c>
      <c r="D16" s="256">
        <f t="shared" si="9"/>
        <v>195</v>
      </c>
      <c r="E16" s="256"/>
      <c r="F16" s="133"/>
    </row>
    <row r="17" spans="1:6" ht="12.75">
      <c r="A17" s="255" t="s">
        <v>369</v>
      </c>
      <c r="B17" s="256">
        <v>2250</v>
      </c>
      <c r="C17" s="256">
        <f>B17</f>
        <v>2250</v>
      </c>
      <c r="D17" s="256">
        <f>B17</f>
        <v>2250</v>
      </c>
      <c r="E17" s="256"/>
      <c r="F17" s="133"/>
    </row>
    <row r="18" spans="1:6" ht="12.75">
      <c r="A18" s="255" t="s">
        <v>370</v>
      </c>
      <c r="B18" s="256">
        <f t="shared" ref="B18:D18" si="10">B17*0.375</f>
        <v>843.75</v>
      </c>
      <c r="C18" s="256">
        <f t="shared" si="10"/>
        <v>843.75</v>
      </c>
      <c r="D18" s="256">
        <f t="shared" si="10"/>
        <v>843.75</v>
      </c>
      <c r="E18" s="256"/>
      <c r="F18" s="133"/>
    </row>
    <row r="19" spans="1:6" ht="12.75">
      <c r="A19" s="255" t="s">
        <v>371</v>
      </c>
      <c r="B19" s="256">
        <v>2587</v>
      </c>
      <c r="C19" s="256">
        <f>B19</f>
        <v>2587</v>
      </c>
      <c r="D19" s="256">
        <f>B19</f>
        <v>2587</v>
      </c>
      <c r="E19" s="256"/>
      <c r="F19" s="133"/>
    </row>
    <row r="20" spans="1:6" ht="12.75">
      <c r="A20" s="255" t="s">
        <v>372</v>
      </c>
      <c r="B20" s="256">
        <f t="shared" ref="B20:D20" si="11">B19*0.375</f>
        <v>970.125</v>
      </c>
      <c r="C20" s="256">
        <f t="shared" si="11"/>
        <v>970.125</v>
      </c>
      <c r="D20" s="256">
        <f t="shared" si="11"/>
        <v>970.125</v>
      </c>
      <c r="E20" s="256"/>
      <c r="F20" s="133"/>
    </row>
    <row r="21" spans="1:6" ht="15.75" customHeight="1">
      <c r="A21" s="255" t="s">
        <v>373</v>
      </c>
      <c r="B21" s="256">
        <v>2900</v>
      </c>
      <c r="C21" s="256">
        <v>2900</v>
      </c>
      <c r="D21" s="256">
        <v>2900</v>
      </c>
      <c r="E21" s="256"/>
      <c r="F21" s="133"/>
    </row>
    <row r="22" spans="1:6" ht="15.75" customHeight="1">
      <c r="A22" s="255" t="s">
        <v>374</v>
      </c>
      <c r="B22" s="256">
        <f t="shared" ref="B22:D22" si="12">B21*0.375</f>
        <v>1087.5</v>
      </c>
      <c r="C22" s="256">
        <f t="shared" si="12"/>
        <v>1087.5</v>
      </c>
      <c r="D22" s="256">
        <f t="shared" si="12"/>
        <v>1087.5</v>
      </c>
      <c r="E22" s="256"/>
      <c r="F22" s="133"/>
    </row>
    <row r="23" spans="1:6" ht="15.75" customHeight="1">
      <c r="A23" s="255" t="s">
        <v>375</v>
      </c>
      <c r="B23" s="256">
        <v>3587</v>
      </c>
      <c r="C23" s="256">
        <f t="shared" ref="C23:D23" si="13">C20*0.3</f>
        <v>291.03749999999997</v>
      </c>
      <c r="D23" s="256">
        <f t="shared" si="13"/>
        <v>291.03749999999997</v>
      </c>
      <c r="E23" s="256"/>
      <c r="F23" s="133"/>
    </row>
    <row r="24" spans="1:6" ht="12.75">
      <c r="A24" s="255" t="s">
        <v>376</v>
      </c>
      <c r="B24" s="256">
        <f>B23*0.375</f>
        <v>1345.125</v>
      </c>
      <c r="C24" s="256">
        <f t="shared" ref="C24:D24" si="14">C23*0.3</f>
        <v>87.311249999999987</v>
      </c>
      <c r="D24" s="256">
        <f t="shared" si="14"/>
        <v>87.311249999999987</v>
      </c>
      <c r="E24" s="256"/>
      <c r="F24" s="133"/>
    </row>
    <row r="25" spans="1:6" ht="12.75">
      <c r="A25" s="255" t="s">
        <v>377</v>
      </c>
      <c r="B25" s="256">
        <v>5187</v>
      </c>
      <c r="C25" s="256">
        <f>B25</f>
        <v>5187</v>
      </c>
      <c r="D25" s="256">
        <f>B25</f>
        <v>5187</v>
      </c>
      <c r="E25" s="256"/>
      <c r="F25" s="133"/>
    </row>
    <row r="26" spans="1:6" ht="12.75">
      <c r="A26" s="255" t="s">
        <v>378</v>
      </c>
      <c r="B26" s="256">
        <f t="shared" ref="B26:D26" si="15">B25*0.375</f>
        <v>1945.125</v>
      </c>
      <c r="C26" s="256">
        <f t="shared" si="15"/>
        <v>1945.125</v>
      </c>
      <c r="D26" s="256">
        <f t="shared" si="15"/>
        <v>1945.125</v>
      </c>
      <c r="E26" s="256"/>
      <c r="F26" s="133"/>
    </row>
    <row r="27" spans="1:6" ht="12.75">
      <c r="A27" s="255" t="s">
        <v>379</v>
      </c>
      <c r="B27" s="256">
        <v>5610</v>
      </c>
      <c r="C27" s="256">
        <f>B27</f>
        <v>5610</v>
      </c>
      <c r="D27" s="256">
        <f>B27</f>
        <v>5610</v>
      </c>
      <c r="E27" s="256"/>
      <c r="F27" s="133"/>
    </row>
    <row r="28" spans="1:6" ht="12.75">
      <c r="A28" s="255" t="s">
        <v>380</v>
      </c>
      <c r="B28" s="256">
        <f t="shared" ref="B28:D28" si="16">B27*0.375</f>
        <v>2103.75</v>
      </c>
      <c r="C28" s="256">
        <f t="shared" si="16"/>
        <v>2103.75</v>
      </c>
      <c r="D28" s="256">
        <f t="shared" si="16"/>
        <v>2103.75</v>
      </c>
      <c r="E28" s="256"/>
      <c r="F28" s="133"/>
    </row>
    <row r="29" spans="1:6" ht="12.75">
      <c r="A29" s="133"/>
      <c r="B29" s="133"/>
      <c r="C29" s="133"/>
      <c r="D29" s="133"/>
      <c r="E29" s="133"/>
      <c r="F29" s="133"/>
    </row>
    <row r="30" spans="1:6" ht="12.75">
      <c r="A30" s="133"/>
      <c r="B30" s="133"/>
      <c r="C30" s="133"/>
      <c r="D30" s="133"/>
      <c r="E30" s="133"/>
      <c r="F30" s="133"/>
    </row>
    <row r="31" spans="1:6" ht="12.75">
      <c r="A31" s="133"/>
      <c r="B31" s="133"/>
      <c r="C31" s="133"/>
      <c r="D31" s="133"/>
      <c r="E31" s="133"/>
      <c r="F31" s="133"/>
    </row>
    <row r="32" spans="1:6" ht="12.75">
      <c r="A32" s="133"/>
      <c r="B32" s="133"/>
      <c r="C32" s="133"/>
      <c r="D32" s="133"/>
      <c r="E32" s="133"/>
      <c r="F32" s="133"/>
    </row>
    <row r="33" spans="1:6" ht="12.75">
      <c r="A33" s="133"/>
      <c r="B33" s="133"/>
      <c r="C33" s="133"/>
      <c r="D33" s="133"/>
      <c r="E33" s="133"/>
      <c r="F33" s="133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H38"/>
  <sheetViews>
    <sheetView showGridLines="0" workbookViewId="0"/>
  </sheetViews>
  <sheetFormatPr defaultColWidth="12.7109375" defaultRowHeight="15" customHeight="1"/>
  <cols>
    <col min="1" max="1" width="29.7109375" customWidth="1"/>
    <col min="2" max="2" width="50.28515625" customWidth="1"/>
    <col min="3" max="3" width="13.28515625" customWidth="1"/>
    <col min="4" max="4" width="5.42578125" customWidth="1"/>
    <col min="5" max="5" width="38.28515625" customWidth="1"/>
    <col min="6" max="6" width="43.7109375" customWidth="1"/>
    <col min="7" max="7" width="13.28515625" customWidth="1"/>
    <col min="8" max="8" width="9.140625" customWidth="1"/>
  </cols>
  <sheetData>
    <row r="1" spans="1:8" ht="12.75">
      <c r="A1" s="270" t="s">
        <v>313</v>
      </c>
      <c r="B1" s="271"/>
      <c r="C1" s="270" t="s">
        <v>314</v>
      </c>
      <c r="D1" s="272"/>
      <c r="E1" s="270" t="s">
        <v>313</v>
      </c>
      <c r="F1" s="271"/>
      <c r="G1" s="270" t="s">
        <v>314</v>
      </c>
      <c r="H1" s="272"/>
    </row>
    <row r="2" spans="1:8" ht="12.75">
      <c r="A2" s="273" t="s">
        <v>381</v>
      </c>
      <c r="B2" s="274"/>
      <c r="C2" s="274">
        <v>2500</v>
      </c>
      <c r="D2" s="272"/>
      <c r="E2" s="273" t="s">
        <v>382</v>
      </c>
      <c r="F2" s="274" t="s">
        <v>383</v>
      </c>
      <c r="G2" s="275">
        <v>7000</v>
      </c>
      <c r="H2" s="272"/>
    </row>
    <row r="3" spans="1:8" ht="27" customHeight="1">
      <c r="A3" s="273" t="s">
        <v>384</v>
      </c>
      <c r="B3" s="274" t="s">
        <v>385</v>
      </c>
      <c r="C3" s="274">
        <v>2500</v>
      </c>
      <c r="D3" s="272"/>
      <c r="E3" s="273" t="s">
        <v>386</v>
      </c>
      <c r="F3" s="274" t="s">
        <v>387</v>
      </c>
      <c r="G3" s="274">
        <f>(G2*0.8)+G2</f>
        <v>12600</v>
      </c>
      <c r="H3" s="272"/>
    </row>
    <row r="4" spans="1:8" ht="27" customHeight="1">
      <c r="A4" s="273" t="s">
        <v>316</v>
      </c>
      <c r="B4" s="274" t="s">
        <v>388</v>
      </c>
      <c r="C4" s="274">
        <v>3750</v>
      </c>
      <c r="D4" s="272"/>
      <c r="E4" s="273" t="s">
        <v>389</v>
      </c>
      <c r="F4" s="274" t="s">
        <v>390</v>
      </c>
      <c r="G4" s="274">
        <f t="shared" ref="G4:G5" si="0">G2*0.3+G2</f>
        <v>9100</v>
      </c>
      <c r="H4" s="272"/>
    </row>
    <row r="5" spans="1:8" ht="12.75">
      <c r="A5" s="273" t="s">
        <v>391</v>
      </c>
      <c r="B5" s="273" t="s">
        <v>392</v>
      </c>
      <c r="C5" s="273">
        <v>2500</v>
      </c>
      <c r="D5" s="272"/>
      <c r="E5" s="273" t="s">
        <v>393</v>
      </c>
      <c r="F5" s="274" t="s">
        <v>394</v>
      </c>
      <c r="G5" s="274">
        <f t="shared" si="0"/>
        <v>16380</v>
      </c>
      <c r="H5" s="272"/>
    </row>
    <row r="6" spans="1:8" ht="12.75">
      <c r="A6" s="273" t="s">
        <v>395</v>
      </c>
      <c r="B6" s="273"/>
      <c r="C6" s="273">
        <v>877.5</v>
      </c>
      <c r="D6" s="272"/>
      <c r="E6" s="273" t="s">
        <v>396</v>
      </c>
      <c r="F6" s="274" t="s">
        <v>397</v>
      </c>
      <c r="G6" s="274">
        <v>3500</v>
      </c>
      <c r="H6" s="272"/>
    </row>
    <row r="7" spans="1:8" ht="12.75">
      <c r="A7" s="273" t="s">
        <v>398</v>
      </c>
      <c r="B7" s="273" t="s">
        <v>399</v>
      </c>
      <c r="C7" s="273">
        <v>908.1</v>
      </c>
      <c r="D7" s="272"/>
      <c r="E7" s="273" t="s">
        <v>400</v>
      </c>
      <c r="F7" s="274" t="s">
        <v>401</v>
      </c>
      <c r="G7" s="274">
        <f>G3</f>
        <v>12600</v>
      </c>
      <c r="H7" s="272"/>
    </row>
    <row r="8" spans="1:8" ht="12.75">
      <c r="A8" s="273" t="s">
        <v>402</v>
      </c>
      <c r="B8" s="273" t="s">
        <v>403</v>
      </c>
      <c r="C8" s="273">
        <v>955.53</v>
      </c>
      <c r="D8" s="272"/>
      <c r="E8" s="273" t="s">
        <v>404</v>
      </c>
      <c r="F8" s="274" t="s">
        <v>405</v>
      </c>
      <c r="G8" s="274">
        <f>G3*3</f>
        <v>37800</v>
      </c>
      <c r="H8" s="272"/>
    </row>
    <row r="9" spans="1:8" ht="12.75">
      <c r="A9" s="273" t="s">
        <v>406</v>
      </c>
      <c r="B9" s="273" t="s">
        <v>407</v>
      </c>
      <c r="C9" s="273">
        <v>955.53</v>
      </c>
      <c r="D9" s="272"/>
      <c r="E9" s="273" t="s">
        <v>408</v>
      </c>
      <c r="F9" s="274" t="s">
        <v>409</v>
      </c>
      <c r="G9" s="274">
        <v>20000</v>
      </c>
      <c r="H9" s="272"/>
    </row>
    <row r="10" spans="1:8" ht="12.75">
      <c r="A10" s="273" t="s">
        <v>410</v>
      </c>
      <c r="B10" s="273" t="s">
        <v>403</v>
      </c>
      <c r="C10" s="273">
        <v>753</v>
      </c>
      <c r="D10" s="272"/>
      <c r="E10" s="273" t="s">
        <v>411</v>
      </c>
      <c r="F10" s="274" t="s">
        <v>412</v>
      </c>
      <c r="G10" s="274">
        <f>G9</f>
        <v>20000</v>
      </c>
      <c r="H10" s="272"/>
    </row>
    <row r="11" spans="1:8" ht="12.75">
      <c r="A11" s="273" t="s">
        <v>413</v>
      </c>
      <c r="B11" s="273" t="s">
        <v>407</v>
      </c>
      <c r="C11" s="273">
        <v>789.72</v>
      </c>
      <c r="D11" s="272"/>
      <c r="E11" s="273" t="s">
        <v>414</v>
      </c>
      <c r="F11" s="274"/>
      <c r="G11" s="274">
        <v>80000</v>
      </c>
      <c r="H11" s="272"/>
    </row>
    <row r="12" spans="1:8" ht="12.75">
      <c r="A12" s="273" t="s">
        <v>415</v>
      </c>
      <c r="B12" s="274" t="s">
        <v>416</v>
      </c>
      <c r="C12" s="274">
        <v>789.72</v>
      </c>
      <c r="D12" s="272"/>
      <c r="E12" s="273" t="s">
        <v>417</v>
      </c>
      <c r="F12" s="274"/>
      <c r="G12" s="274">
        <v>16000</v>
      </c>
      <c r="H12" s="272"/>
    </row>
    <row r="13" spans="1:8" ht="12.75">
      <c r="A13" s="273" t="s">
        <v>418</v>
      </c>
      <c r="B13" s="274" t="s">
        <v>419</v>
      </c>
      <c r="C13" s="274"/>
      <c r="D13" s="272"/>
      <c r="E13" s="273" t="s">
        <v>420</v>
      </c>
      <c r="F13" s="274"/>
      <c r="G13" s="274">
        <v>50000</v>
      </c>
      <c r="H13" s="272"/>
    </row>
    <row r="14" spans="1:8" ht="12.75">
      <c r="A14" s="273" t="s">
        <v>421</v>
      </c>
      <c r="B14" s="273" t="s">
        <v>422</v>
      </c>
      <c r="C14" s="273">
        <v>2250</v>
      </c>
      <c r="D14" s="272"/>
      <c r="E14" s="273" t="s">
        <v>423</v>
      </c>
      <c r="F14" s="274"/>
      <c r="G14" s="274">
        <f>G8*3</f>
        <v>113400</v>
      </c>
      <c r="H14" s="272"/>
    </row>
    <row r="15" spans="1:8" ht="12.75">
      <c r="A15" s="273" t="s">
        <v>424</v>
      </c>
      <c r="B15" s="273" t="s">
        <v>422</v>
      </c>
      <c r="C15" s="273">
        <v>9000</v>
      </c>
      <c r="D15" s="272"/>
      <c r="E15" s="272" t="s">
        <v>425</v>
      </c>
      <c r="F15" s="272" t="s">
        <v>426</v>
      </c>
      <c r="G15" s="272">
        <v>4000</v>
      </c>
      <c r="H15" s="272"/>
    </row>
    <row r="16" spans="1:8" ht="12.75">
      <c r="A16" s="273" t="s">
        <v>427</v>
      </c>
      <c r="B16" s="273" t="s">
        <v>422</v>
      </c>
      <c r="C16" s="273">
        <v>13500</v>
      </c>
      <c r="D16" s="272"/>
      <c r="E16" s="274" t="s">
        <v>428</v>
      </c>
      <c r="F16" s="274"/>
      <c r="G16" s="274">
        <f>G9</f>
        <v>20000</v>
      </c>
      <c r="H16" s="272"/>
    </row>
    <row r="17" spans="1:8" ht="12.75">
      <c r="A17" s="272" t="s">
        <v>429</v>
      </c>
      <c r="B17" s="273" t="s">
        <v>430</v>
      </c>
      <c r="C17" s="272">
        <v>9536.2800000000007</v>
      </c>
      <c r="D17" s="272"/>
      <c r="E17" s="274" t="s">
        <v>431</v>
      </c>
      <c r="F17" s="274" t="s">
        <v>432</v>
      </c>
      <c r="G17" s="274">
        <v>18000</v>
      </c>
      <c r="H17" s="272"/>
    </row>
    <row r="18" spans="1:8" ht="26.25" customHeight="1">
      <c r="A18" s="272" t="s">
        <v>433</v>
      </c>
      <c r="B18" s="273" t="s">
        <v>434</v>
      </c>
      <c r="C18" s="272">
        <v>12767.56</v>
      </c>
      <c r="D18" s="272"/>
      <c r="E18" s="276" t="s">
        <v>435</v>
      </c>
      <c r="F18" s="276" t="s">
        <v>436</v>
      </c>
      <c r="G18" s="274">
        <v>2500</v>
      </c>
      <c r="H18" s="272"/>
    </row>
    <row r="19" spans="1:8" ht="12.75">
      <c r="A19" s="272" t="s">
        <v>437</v>
      </c>
      <c r="B19" s="273" t="s">
        <v>438</v>
      </c>
      <c r="C19" s="272">
        <v>22681.62</v>
      </c>
      <c r="D19" s="272"/>
      <c r="E19" s="274" t="s">
        <v>439</v>
      </c>
      <c r="F19" s="274" t="s">
        <v>440</v>
      </c>
      <c r="G19" s="274">
        <v>4000</v>
      </c>
      <c r="H19" s="272"/>
    </row>
    <row r="20" spans="1:8" ht="12.75">
      <c r="A20" s="277" t="s">
        <v>441</v>
      </c>
      <c r="B20" s="277" t="s">
        <v>442</v>
      </c>
      <c r="C20" s="273">
        <v>10284.379999999999</v>
      </c>
      <c r="D20" s="272"/>
      <c r="E20" s="274" t="s">
        <v>443</v>
      </c>
      <c r="F20" s="274" t="s">
        <v>444</v>
      </c>
      <c r="G20" s="274">
        <v>18000</v>
      </c>
      <c r="H20" s="272"/>
    </row>
    <row r="21" spans="1:8" ht="12.75">
      <c r="A21" s="277" t="s">
        <v>445</v>
      </c>
      <c r="B21" s="277" t="s">
        <v>446</v>
      </c>
      <c r="C21" s="273">
        <v>14834.38</v>
      </c>
      <c r="D21" s="272"/>
      <c r="E21" s="274" t="s">
        <v>447</v>
      </c>
      <c r="F21" s="274" t="s">
        <v>448</v>
      </c>
      <c r="G21" s="274">
        <v>6200</v>
      </c>
      <c r="H21" s="272"/>
    </row>
    <row r="22" spans="1:8" ht="12.75">
      <c r="A22" s="272" t="s">
        <v>449</v>
      </c>
      <c r="B22" s="273" t="s">
        <v>450</v>
      </c>
      <c r="C22" s="273">
        <v>7813</v>
      </c>
      <c r="D22" s="272"/>
      <c r="E22" s="274" t="s">
        <v>451</v>
      </c>
      <c r="F22" s="274" t="s">
        <v>452</v>
      </c>
      <c r="G22" s="274">
        <v>5200</v>
      </c>
      <c r="H22" s="272"/>
    </row>
    <row r="23" spans="1:8" ht="12.75">
      <c r="A23" s="272" t="s">
        <v>453</v>
      </c>
      <c r="B23" s="273" t="s">
        <v>454</v>
      </c>
      <c r="C23" s="273">
        <v>9055.19</v>
      </c>
      <c r="D23" s="273"/>
      <c r="E23" s="274" t="s">
        <v>455</v>
      </c>
      <c r="F23" s="274" t="s">
        <v>456</v>
      </c>
      <c r="G23" s="274">
        <v>0</v>
      </c>
      <c r="H23" s="272"/>
    </row>
    <row r="24" spans="1:8" ht="12.75">
      <c r="A24" s="272" t="s">
        <v>457</v>
      </c>
      <c r="B24" s="273" t="s">
        <v>458</v>
      </c>
      <c r="C24" s="273">
        <v>22647.38</v>
      </c>
      <c r="D24" s="273"/>
      <c r="E24" s="274" t="s">
        <v>459</v>
      </c>
      <c r="F24" s="274" t="s">
        <v>460</v>
      </c>
      <c r="G24" s="274">
        <v>0</v>
      </c>
      <c r="H24" s="272"/>
    </row>
    <row r="25" spans="1:8" ht="12.75">
      <c r="A25" s="278"/>
      <c r="B25" s="278"/>
      <c r="C25" s="278"/>
      <c r="D25" s="273"/>
      <c r="E25" s="274" t="s">
        <v>461</v>
      </c>
      <c r="F25" s="274" t="s">
        <v>460</v>
      </c>
      <c r="G25" s="274">
        <v>0</v>
      </c>
      <c r="H25" s="272"/>
    </row>
    <row r="26" spans="1:8" ht="12.75">
      <c r="A26" s="272"/>
      <c r="B26" s="272"/>
      <c r="C26" s="272"/>
      <c r="D26" s="272"/>
      <c r="E26" s="274" t="s">
        <v>462</v>
      </c>
      <c r="F26" s="274" t="s">
        <v>460</v>
      </c>
      <c r="G26" s="274">
        <v>0</v>
      </c>
      <c r="H26" s="272"/>
    </row>
    <row r="27" spans="1:8" ht="12.75">
      <c r="A27" s="272"/>
      <c r="B27" s="272"/>
      <c r="C27" s="272"/>
      <c r="D27" s="272"/>
      <c r="E27" s="272"/>
      <c r="F27" s="272"/>
      <c r="G27" s="272"/>
      <c r="H27" s="272"/>
    </row>
    <row r="28" spans="1:8" ht="12.75">
      <c r="A28" s="272"/>
      <c r="B28" s="272"/>
      <c r="C28" s="272"/>
      <c r="D28" s="272"/>
      <c r="E28" s="272"/>
      <c r="F28" s="272"/>
      <c r="G28" s="272"/>
      <c r="H28" s="272"/>
    </row>
    <row r="29" spans="1:8" ht="12.75">
      <c r="A29" s="272"/>
      <c r="B29" s="272"/>
      <c r="C29" s="272"/>
      <c r="D29" s="272"/>
      <c r="E29" s="273"/>
      <c r="F29" s="273"/>
      <c r="G29" s="273"/>
      <c r="H29" s="272"/>
    </row>
    <row r="30" spans="1:8" ht="12.75">
      <c r="A30" s="272"/>
      <c r="B30" s="272"/>
      <c r="C30" s="272"/>
      <c r="D30" s="272"/>
      <c r="E30" s="273"/>
      <c r="F30" s="273"/>
      <c r="G30" s="273"/>
      <c r="H30" s="272"/>
    </row>
    <row r="31" spans="1:8" ht="12.75">
      <c r="A31" s="279" t="s">
        <v>463</v>
      </c>
      <c r="B31" s="279" t="s">
        <v>464</v>
      </c>
      <c r="C31" s="272"/>
      <c r="D31" s="272"/>
      <c r="E31" s="280"/>
      <c r="F31" s="281"/>
      <c r="G31" s="282"/>
      <c r="H31" s="272"/>
    </row>
    <row r="32" spans="1:8" ht="12.75">
      <c r="A32" s="272" t="s">
        <v>465</v>
      </c>
      <c r="B32" s="272">
        <v>1050</v>
      </c>
      <c r="C32" s="272"/>
      <c r="D32" s="272"/>
      <c r="E32" s="280"/>
      <c r="F32" s="281"/>
      <c r="G32" s="282"/>
      <c r="H32" s="272"/>
    </row>
    <row r="33" spans="1:8" ht="12.75">
      <c r="A33" s="272" t="s">
        <v>466</v>
      </c>
      <c r="B33" s="272">
        <v>2100</v>
      </c>
      <c r="C33" s="272"/>
      <c r="D33" s="272"/>
      <c r="E33" s="280"/>
      <c r="F33" s="281"/>
      <c r="G33" s="282"/>
      <c r="H33" s="272"/>
    </row>
    <row r="34" spans="1:8" ht="12.75">
      <c r="A34" s="272" t="s">
        <v>467</v>
      </c>
      <c r="B34" s="272">
        <v>6300</v>
      </c>
      <c r="C34" s="272"/>
      <c r="D34" s="272"/>
      <c r="E34" s="280"/>
      <c r="F34" s="281"/>
      <c r="G34" s="282"/>
      <c r="H34" s="272"/>
    </row>
    <row r="35" spans="1:8" ht="12.75">
      <c r="A35" s="272"/>
      <c r="B35" s="272"/>
      <c r="C35" s="272"/>
      <c r="D35" s="272"/>
      <c r="E35" s="280"/>
      <c r="F35" s="281"/>
      <c r="G35" s="282"/>
      <c r="H35" s="272"/>
    </row>
    <row r="36" spans="1:8" ht="12.75">
      <c r="A36" s="272"/>
      <c r="B36" s="272"/>
      <c r="C36" s="272"/>
      <c r="D36" s="272"/>
      <c r="E36" s="280"/>
      <c r="F36" s="281"/>
      <c r="G36" s="282"/>
      <c r="H36" s="272"/>
    </row>
    <row r="37" spans="1:8" ht="12.75">
      <c r="A37" s="272"/>
      <c r="B37" s="272"/>
      <c r="C37" s="272"/>
      <c r="D37" s="272"/>
      <c r="E37" s="280"/>
      <c r="F37" s="281"/>
      <c r="G37" s="282"/>
      <c r="H37" s="272"/>
    </row>
    <row r="38" spans="1:8" ht="12.75">
      <c r="A38" s="272"/>
      <c r="B38" s="272"/>
      <c r="C38" s="272"/>
      <c r="D38" s="272"/>
      <c r="E38" s="280"/>
      <c r="F38" s="281"/>
      <c r="G38" s="282"/>
      <c r="H38" s="27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55CC"/>
    <outlinePr summaryBelow="0" summaryRight="0"/>
  </sheetPr>
  <dimension ref="A1:F39"/>
  <sheetViews>
    <sheetView showGridLines="0" workbookViewId="0"/>
  </sheetViews>
  <sheetFormatPr defaultColWidth="12.7109375" defaultRowHeight="15" customHeight="1"/>
  <cols>
    <col min="1" max="1" width="10.7109375" customWidth="1"/>
    <col min="2" max="2" width="43" customWidth="1"/>
    <col min="3" max="3" width="32.140625" customWidth="1"/>
    <col min="4" max="4" width="22.140625" customWidth="1"/>
    <col min="5" max="5" width="15.140625" customWidth="1"/>
    <col min="6" max="6" width="6.7109375" customWidth="1"/>
  </cols>
  <sheetData>
    <row r="1" spans="1:6" ht="30" customHeight="1">
      <c r="A1" s="1"/>
      <c r="B1" s="288" t="s">
        <v>0</v>
      </c>
      <c r="C1" s="285"/>
      <c r="D1" s="285"/>
      <c r="E1" s="285"/>
      <c r="F1" s="2"/>
    </row>
    <row r="2" spans="1:6" ht="18">
      <c r="A2" s="1"/>
      <c r="B2" s="3"/>
      <c r="C2" s="3"/>
      <c r="D2" s="3"/>
      <c r="E2" s="4" t="s">
        <v>1</v>
      </c>
      <c r="F2" s="5"/>
    </row>
    <row r="3" spans="1:6" ht="18.75" thickBot="1">
      <c r="A3" s="6"/>
      <c r="B3" s="7" t="s">
        <v>2</v>
      </c>
      <c r="C3" s="7" t="s">
        <v>3</v>
      </c>
      <c r="D3" s="7" t="s">
        <v>4</v>
      </c>
      <c r="E3" s="8" t="s">
        <v>5</v>
      </c>
      <c r="F3" s="5"/>
    </row>
    <row r="4" spans="1:6" ht="22.5" customHeight="1">
      <c r="A4" s="289"/>
      <c r="B4" s="10" t="s">
        <v>10</v>
      </c>
      <c r="C4" s="10" t="s">
        <v>11</v>
      </c>
      <c r="D4" s="10" t="s">
        <v>12</v>
      </c>
      <c r="E4" s="11">
        <v>8</v>
      </c>
      <c r="F4" s="2"/>
    </row>
    <row r="5" spans="1:6" ht="22.5" customHeight="1">
      <c r="A5" s="290"/>
      <c r="B5" s="10" t="s">
        <v>13</v>
      </c>
      <c r="C5" s="10" t="s">
        <v>11</v>
      </c>
      <c r="D5" s="10" t="s">
        <v>12</v>
      </c>
      <c r="E5" s="11">
        <v>8</v>
      </c>
      <c r="F5" s="2"/>
    </row>
    <row r="6" spans="1:6" ht="22.5" customHeight="1">
      <c r="A6" s="290"/>
      <c r="B6" s="10" t="s">
        <v>14</v>
      </c>
      <c r="C6" s="10" t="s">
        <v>15</v>
      </c>
      <c r="D6" s="10" t="s">
        <v>12</v>
      </c>
      <c r="E6" s="11">
        <v>8</v>
      </c>
      <c r="F6" s="2"/>
    </row>
    <row r="7" spans="1:6" ht="22.5" customHeight="1">
      <c r="A7" s="290"/>
      <c r="B7" s="10" t="s">
        <v>16</v>
      </c>
      <c r="C7" s="10" t="s">
        <v>17</v>
      </c>
      <c r="D7" s="10" t="s">
        <v>12</v>
      </c>
      <c r="E7" s="11">
        <v>8</v>
      </c>
      <c r="F7" s="2"/>
    </row>
    <row r="8" spans="1:6" ht="22.5" customHeight="1">
      <c r="A8" s="290"/>
      <c r="B8" s="10" t="s">
        <v>19</v>
      </c>
      <c r="C8" s="10" t="s">
        <v>15</v>
      </c>
      <c r="D8" s="10" t="s">
        <v>12</v>
      </c>
      <c r="E8" s="11">
        <v>8</v>
      </c>
      <c r="F8" s="2"/>
    </row>
    <row r="9" spans="1:6" ht="22.5" customHeight="1">
      <c r="A9" s="290"/>
      <c r="B9" s="10" t="s">
        <v>20</v>
      </c>
      <c r="C9" s="10" t="s">
        <v>11</v>
      </c>
      <c r="D9" s="10" t="s">
        <v>21</v>
      </c>
      <c r="E9" s="11">
        <v>16</v>
      </c>
      <c r="F9" s="2"/>
    </row>
    <row r="10" spans="1:6" ht="22.5" customHeight="1">
      <c r="A10" s="290"/>
      <c r="B10" s="10" t="s">
        <v>22</v>
      </c>
      <c r="C10" s="10" t="s">
        <v>11</v>
      </c>
      <c r="D10" s="10" t="s">
        <v>21</v>
      </c>
      <c r="E10" s="11">
        <v>34</v>
      </c>
      <c r="F10" s="2"/>
    </row>
    <row r="11" spans="1:6" ht="22.5" customHeight="1">
      <c r="A11" s="290"/>
      <c r="B11" s="10" t="s">
        <v>471</v>
      </c>
      <c r="C11" s="10" t="s">
        <v>469</v>
      </c>
      <c r="D11" s="10" t="s">
        <v>470</v>
      </c>
      <c r="E11" s="11">
        <v>20</v>
      </c>
      <c r="F11" s="2"/>
    </row>
    <row r="12" spans="1:6" ht="22.5" customHeight="1">
      <c r="A12" s="12"/>
      <c r="B12" s="13" t="s">
        <v>23</v>
      </c>
      <c r="C12" s="13" t="s">
        <v>24</v>
      </c>
      <c r="D12" s="13" t="s">
        <v>21</v>
      </c>
      <c r="E12" s="14">
        <v>360</v>
      </c>
      <c r="F12" s="2"/>
    </row>
    <row r="13" spans="1:6" ht="22.5" customHeight="1">
      <c r="A13" s="1"/>
      <c r="B13" s="15"/>
      <c r="C13" s="15"/>
      <c r="D13" s="15"/>
      <c r="E13" s="16"/>
      <c r="F13" s="2"/>
    </row>
    <row r="14" spans="1:6" ht="18">
      <c r="A14" s="1"/>
      <c r="B14" s="3"/>
      <c r="C14" s="3"/>
      <c r="D14" s="3"/>
      <c r="E14" s="4" t="s">
        <v>1</v>
      </c>
      <c r="F14" s="5"/>
    </row>
    <row r="15" spans="1:6" ht="18.75" thickBot="1">
      <c r="A15" s="6"/>
      <c r="B15" s="7" t="s">
        <v>2</v>
      </c>
      <c r="C15" s="7" t="s">
        <v>3</v>
      </c>
      <c r="D15" s="7" t="s">
        <v>25</v>
      </c>
      <c r="E15" s="8" t="s">
        <v>5</v>
      </c>
      <c r="F15" s="5"/>
    </row>
    <row r="16" spans="1:6" ht="22.5" customHeight="1">
      <c r="A16" s="291"/>
      <c r="B16" s="10" t="s">
        <v>26</v>
      </c>
      <c r="C16" s="10" t="s">
        <v>27</v>
      </c>
      <c r="D16" s="19" t="s">
        <v>5</v>
      </c>
      <c r="E16" s="20">
        <v>4</v>
      </c>
      <c r="F16" s="2"/>
    </row>
    <row r="17" spans="1:6" ht="22.5" customHeight="1">
      <c r="A17" s="290"/>
      <c r="B17" s="10" t="s">
        <v>26</v>
      </c>
      <c r="C17" s="10" t="s">
        <v>15</v>
      </c>
      <c r="D17" s="19" t="s">
        <v>5</v>
      </c>
      <c r="E17" s="20">
        <v>1</v>
      </c>
      <c r="F17" s="2" t="s">
        <v>28</v>
      </c>
    </row>
    <row r="18" spans="1:6" ht="22.5" customHeight="1">
      <c r="A18" s="290"/>
      <c r="B18" s="10" t="s">
        <v>29</v>
      </c>
      <c r="C18" s="10" t="s">
        <v>30</v>
      </c>
      <c r="D18" s="19" t="s">
        <v>5</v>
      </c>
      <c r="E18" s="20">
        <v>1</v>
      </c>
      <c r="F18" s="2"/>
    </row>
    <row r="19" spans="1:6" ht="22.5" customHeight="1">
      <c r="A19" s="290"/>
      <c r="B19" s="10" t="s">
        <v>31</v>
      </c>
      <c r="C19" s="10" t="s">
        <v>30</v>
      </c>
      <c r="D19" s="19" t="s">
        <v>5</v>
      </c>
      <c r="E19" s="20">
        <v>250000</v>
      </c>
      <c r="F19" s="2"/>
    </row>
    <row r="20" spans="1:6" ht="22.5" customHeight="1">
      <c r="A20" s="1"/>
      <c r="B20" s="15"/>
      <c r="C20" s="15"/>
      <c r="D20" s="15"/>
      <c r="E20" s="16"/>
      <c r="F20" s="2"/>
    </row>
    <row r="21" spans="1:6" ht="18">
      <c r="A21" s="1"/>
      <c r="B21" s="3"/>
      <c r="C21" s="3"/>
      <c r="D21" s="3"/>
      <c r="E21" s="4" t="s">
        <v>1</v>
      </c>
      <c r="F21" s="5"/>
    </row>
    <row r="22" spans="1:6" ht="18.75" thickBot="1">
      <c r="A22" s="6"/>
      <c r="B22" s="7" t="s">
        <v>2</v>
      </c>
      <c r="C22" s="7" t="s">
        <v>3</v>
      </c>
      <c r="D22" s="7" t="s">
        <v>32</v>
      </c>
      <c r="E22" s="8" t="s">
        <v>5</v>
      </c>
      <c r="F22" s="5"/>
    </row>
    <row r="23" spans="1:6" ht="22.5" customHeight="1">
      <c r="A23" s="18"/>
      <c r="B23" s="13" t="s">
        <v>33</v>
      </c>
      <c r="C23" s="21" t="s">
        <v>34</v>
      </c>
      <c r="D23" s="13" t="s">
        <v>35</v>
      </c>
      <c r="E23" s="14">
        <v>8</v>
      </c>
      <c r="F23" s="2"/>
    </row>
    <row r="24" spans="1:6" ht="22.5" customHeight="1">
      <c r="A24" s="22"/>
      <c r="B24" s="286" t="s">
        <v>36</v>
      </c>
      <c r="C24" s="286" t="s">
        <v>34</v>
      </c>
      <c r="D24" s="10" t="s">
        <v>35</v>
      </c>
      <c r="E24" s="11">
        <v>8</v>
      </c>
      <c r="F24" s="2"/>
    </row>
    <row r="25" spans="1:6" ht="46.5" customHeight="1">
      <c r="A25" s="22"/>
      <c r="B25" s="287"/>
      <c r="C25" s="287"/>
      <c r="D25" s="10" t="s">
        <v>37</v>
      </c>
      <c r="E25" s="11">
        <v>2</v>
      </c>
      <c r="F25" s="2"/>
    </row>
    <row r="26" spans="1:6" ht="57" customHeight="1">
      <c r="A26" s="22"/>
      <c r="B26" s="10" t="s">
        <v>38</v>
      </c>
      <c r="C26" s="10" t="s">
        <v>39</v>
      </c>
      <c r="D26" s="10" t="s">
        <v>37</v>
      </c>
      <c r="E26" s="11">
        <v>8</v>
      </c>
      <c r="F26" s="2"/>
    </row>
    <row r="27" spans="1:6" ht="22.5" customHeight="1">
      <c r="A27" s="22"/>
      <c r="B27" s="286" t="s">
        <v>40</v>
      </c>
      <c r="C27" s="286" t="s">
        <v>39</v>
      </c>
      <c r="D27" s="10" t="s">
        <v>35</v>
      </c>
      <c r="E27" s="11">
        <v>8</v>
      </c>
      <c r="F27" s="2"/>
    </row>
    <row r="28" spans="1:6" ht="43.5" customHeight="1">
      <c r="A28" s="22"/>
      <c r="B28" s="287"/>
      <c r="C28" s="287"/>
      <c r="D28" s="10" t="s">
        <v>37</v>
      </c>
      <c r="E28" s="11">
        <v>1</v>
      </c>
      <c r="F28" s="2"/>
    </row>
    <row r="29" spans="1:6" ht="45" customHeight="1">
      <c r="A29" s="22"/>
      <c r="B29" s="10" t="s">
        <v>41</v>
      </c>
      <c r="C29" s="10" t="s">
        <v>39</v>
      </c>
      <c r="D29" s="10" t="s">
        <v>37</v>
      </c>
      <c r="E29" s="11">
        <v>4</v>
      </c>
      <c r="F29" s="2"/>
    </row>
    <row r="30" spans="1:6" ht="22.5" customHeight="1">
      <c r="A30" s="23"/>
      <c r="B30" s="13" t="s">
        <v>42</v>
      </c>
      <c r="C30" s="13" t="s">
        <v>43</v>
      </c>
      <c r="D30" s="24" t="s">
        <v>44</v>
      </c>
      <c r="E30" s="14">
        <v>4</v>
      </c>
      <c r="F30" s="2"/>
    </row>
    <row r="31" spans="1:6" ht="22.5" customHeight="1">
      <c r="A31" s="292"/>
      <c r="B31" s="10" t="s">
        <v>45</v>
      </c>
      <c r="C31" s="10" t="s">
        <v>15</v>
      </c>
      <c r="D31" s="286" t="s">
        <v>35</v>
      </c>
      <c r="E31" s="11">
        <v>2</v>
      </c>
      <c r="F31" s="2"/>
    </row>
    <row r="32" spans="1:6" ht="22.5" customHeight="1">
      <c r="A32" s="290"/>
      <c r="B32" s="10" t="s">
        <v>46</v>
      </c>
      <c r="C32" s="10" t="s">
        <v>15</v>
      </c>
      <c r="D32" s="285"/>
      <c r="E32" s="11">
        <v>1</v>
      </c>
      <c r="F32" s="2"/>
    </row>
    <row r="33" spans="1:6" ht="22.5" customHeight="1">
      <c r="A33" s="290"/>
      <c r="B33" s="10" t="s">
        <v>47</v>
      </c>
      <c r="C33" s="10" t="s">
        <v>15</v>
      </c>
      <c r="D33" s="287"/>
      <c r="E33" s="11">
        <v>2</v>
      </c>
      <c r="F33" s="2"/>
    </row>
    <row r="34" spans="1:6" ht="18">
      <c r="A34" s="1"/>
      <c r="B34" s="15"/>
      <c r="C34" s="15"/>
      <c r="D34" s="15"/>
      <c r="E34" s="16"/>
      <c r="F34" s="2"/>
    </row>
    <row r="35" spans="1:6" ht="18">
      <c r="A35" s="1"/>
      <c r="B35" s="25" t="s">
        <v>48</v>
      </c>
      <c r="C35" s="15"/>
      <c r="D35" s="15"/>
      <c r="E35" s="16"/>
      <c r="F35" s="2"/>
    </row>
    <row r="36" spans="1:6" ht="18">
      <c r="A36" s="26"/>
      <c r="B36" s="27" t="s">
        <v>49</v>
      </c>
      <c r="C36" s="28"/>
      <c r="D36" s="28"/>
      <c r="E36" s="16"/>
      <c r="F36" s="2"/>
    </row>
    <row r="37" spans="1:6" ht="18">
      <c r="A37" s="26"/>
      <c r="B37" s="27" t="s">
        <v>50</v>
      </c>
      <c r="C37" s="28"/>
      <c r="D37" s="28"/>
      <c r="E37" s="16"/>
      <c r="F37" s="2"/>
    </row>
    <row r="38" spans="1:6" ht="41.25" customHeight="1">
      <c r="A38" s="26"/>
      <c r="B38" s="29" t="s">
        <v>51</v>
      </c>
      <c r="C38" s="28"/>
      <c r="D38" s="28"/>
      <c r="E38" s="16"/>
      <c r="F38" s="2"/>
    </row>
    <row r="39" spans="1:6" ht="15" customHeight="1">
      <c r="B39" s="297" t="s">
        <v>472</v>
      </c>
    </row>
  </sheetData>
  <mergeCells count="9">
    <mergeCell ref="B27:B28"/>
    <mergeCell ref="C27:C28"/>
    <mergeCell ref="A31:A33"/>
    <mergeCell ref="D31:D33"/>
    <mergeCell ref="C24:C25"/>
    <mergeCell ref="B1:E1"/>
    <mergeCell ref="A4:A11"/>
    <mergeCell ref="A16:A19"/>
    <mergeCell ref="B24:B2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55CC"/>
    <outlinePr summaryBelow="0" summaryRight="0"/>
  </sheetPr>
  <dimension ref="A1:J37"/>
  <sheetViews>
    <sheetView showGridLines="0" workbookViewId="0"/>
  </sheetViews>
  <sheetFormatPr defaultColWidth="12.7109375" defaultRowHeight="15" customHeight="1"/>
  <cols>
    <col min="1" max="1" width="10.7109375" customWidth="1"/>
    <col min="2" max="2" width="43" customWidth="1"/>
    <col min="3" max="3" width="32.140625" customWidth="1"/>
    <col min="4" max="4" width="22.140625" customWidth="1"/>
    <col min="5" max="9" width="10.7109375" customWidth="1"/>
    <col min="10" max="10" width="6.7109375" customWidth="1"/>
  </cols>
  <sheetData>
    <row r="1" spans="1:10" ht="30" customHeight="1">
      <c r="A1" s="1"/>
      <c r="B1" s="288" t="s">
        <v>0</v>
      </c>
      <c r="C1" s="285"/>
      <c r="D1" s="285"/>
      <c r="E1" s="285"/>
      <c r="F1" s="285"/>
      <c r="G1" s="285"/>
      <c r="H1" s="285"/>
      <c r="I1" s="285"/>
      <c r="J1" s="2"/>
    </row>
    <row r="2" spans="1:10" ht="18">
      <c r="A2" s="1"/>
      <c r="B2" s="3"/>
      <c r="C2" s="3"/>
      <c r="D2" s="3"/>
      <c r="E2" s="293" t="s">
        <v>1</v>
      </c>
      <c r="F2" s="285"/>
      <c r="G2" s="285"/>
      <c r="H2" s="285"/>
      <c r="I2" s="285"/>
      <c r="J2" s="5"/>
    </row>
    <row r="3" spans="1:10" ht="18">
      <c r="A3" s="6"/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5"/>
    </row>
    <row r="4" spans="1:10" ht="22.5" customHeight="1">
      <c r="A4" s="289"/>
      <c r="B4" s="10" t="s">
        <v>10</v>
      </c>
      <c r="C4" s="10" t="s">
        <v>11</v>
      </c>
      <c r="D4" s="10" t="s">
        <v>12</v>
      </c>
      <c r="E4" s="11">
        <v>8</v>
      </c>
      <c r="F4" s="11">
        <v>8</v>
      </c>
      <c r="G4" s="11">
        <v>8</v>
      </c>
      <c r="H4" s="11">
        <v>8</v>
      </c>
      <c r="I4" s="11">
        <v>8</v>
      </c>
      <c r="J4" s="2"/>
    </row>
    <row r="5" spans="1:10" ht="22.5" customHeight="1">
      <c r="A5" s="290"/>
      <c r="B5" s="10" t="s">
        <v>13</v>
      </c>
      <c r="C5" s="10" t="s">
        <v>11</v>
      </c>
      <c r="D5" s="10" t="s">
        <v>12</v>
      </c>
      <c r="E5" s="11">
        <v>8</v>
      </c>
      <c r="F5" s="11">
        <v>8</v>
      </c>
      <c r="G5" s="11">
        <v>8</v>
      </c>
      <c r="H5" s="11">
        <v>8</v>
      </c>
      <c r="I5" s="11">
        <v>8</v>
      </c>
      <c r="J5" s="2"/>
    </row>
    <row r="6" spans="1:10" ht="22.5" customHeight="1">
      <c r="A6" s="290"/>
      <c r="B6" s="10" t="s">
        <v>14</v>
      </c>
      <c r="C6" s="10" t="s">
        <v>15</v>
      </c>
      <c r="D6" s="10" t="s">
        <v>12</v>
      </c>
      <c r="E6" s="11">
        <v>8</v>
      </c>
      <c r="F6" s="11">
        <v>8</v>
      </c>
      <c r="G6" s="11">
        <v>8</v>
      </c>
      <c r="H6" s="11">
        <v>8</v>
      </c>
      <c r="I6" s="11">
        <v>8</v>
      </c>
      <c r="J6" s="2"/>
    </row>
    <row r="7" spans="1:10" ht="22.5" customHeight="1">
      <c r="A7" s="290"/>
      <c r="B7" s="10" t="s">
        <v>16</v>
      </c>
      <c r="C7" s="10" t="s">
        <v>17</v>
      </c>
      <c r="D7" s="10" t="s">
        <v>12</v>
      </c>
      <c r="E7" s="11">
        <v>8</v>
      </c>
      <c r="F7" s="11" t="s">
        <v>18</v>
      </c>
      <c r="G7" s="11" t="s">
        <v>18</v>
      </c>
      <c r="H7" s="11" t="s">
        <v>18</v>
      </c>
      <c r="I7" s="11" t="s">
        <v>18</v>
      </c>
      <c r="J7" s="2"/>
    </row>
    <row r="8" spans="1:10" ht="22.5" customHeight="1">
      <c r="A8" s="290"/>
      <c r="B8" s="10" t="s">
        <v>19</v>
      </c>
      <c r="C8" s="10" t="s">
        <v>15</v>
      </c>
      <c r="D8" s="10" t="s">
        <v>12</v>
      </c>
      <c r="E8" s="11">
        <v>8</v>
      </c>
      <c r="F8" s="11" t="s">
        <v>18</v>
      </c>
      <c r="G8" s="11" t="s">
        <v>18</v>
      </c>
      <c r="H8" s="11" t="s">
        <v>18</v>
      </c>
      <c r="I8" s="11" t="s">
        <v>18</v>
      </c>
      <c r="J8" s="2"/>
    </row>
    <row r="9" spans="1:10" ht="22.5" customHeight="1">
      <c r="A9" s="290"/>
      <c r="B9" s="10" t="s">
        <v>20</v>
      </c>
      <c r="C9" s="10" t="s">
        <v>11</v>
      </c>
      <c r="D9" s="10" t="s">
        <v>21</v>
      </c>
      <c r="E9" s="11">
        <v>16</v>
      </c>
      <c r="F9" s="11" t="s">
        <v>18</v>
      </c>
      <c r="G9" s="11" t="s">
        <v>18</v>
      </c>
      <c r="H9" s="11" t="s">
        <v>18</v>
      </c>
      <c r="I9" s="11" t="s">
        <v>18</v>
      </c>
      <c r="J9" s="2"/>
    </row>
    <row r="10" spans="1:10" ht="22.5" customHeight="1">
      <c r="A10" s="290"/>
      <c r="B10" s="10" t="s">
        <v>22</v>
      </c>
      <c r="C10" s="10" t="s">
        <v>11</v>
      </c>
      <c r="D10" s="10" t="s">
        <v>21</v>
      </c>
      <c r="E10" s="11">
        <v>34</v>
      </c>
      <c r="F10" s="11">
        <v>34</v>
      </c>
      <c r="G10" s="11">
        <v>34</v>
      </c>
      <c r="H10" s="11">
        <v>34</v>
      </c>
      <c r="I10" s="11">
        <v>34</v>
      </c>
      <c r="J10" s="2"/>
    </row>
    <row r="11" spans="1:10" ht="22.5" customHeight="1">
      <c r="A11" s="12"/>
      <c r="B11" s="13" t="s">
        <v>23</v>
      </c>
      <c r="C11" s="13" t="s">
        <v>24</v>
      </c>
      <c r="D11" s="13" t="s">
        <v>21</v>
      </c>
      <c r="E11" s="14">
        <v>360</v>
      </c>
      <c r="F11" s="14">
        <v>120</v>
      </c>
      <c r="G11" s="14">
        <v>120</v>
      </c>
      <c r="H11" s="14" t="s">
        <v>18</v>
      </c>
      <c r="I11" s="14">
        <v>120</v>
      </c>
      <c r="J11" s="2"/>
    </row>
    <row r="12" spans="1:10" ht="22.5" customHeight="1">
      <c r="A12" s="1"/>
      <c r="B12" s="15"/>
      <c r="C12" s="15"/>
      <c r="D12" s="15"/>
      <c r="E12" s="16"/>
      <c r="F12" s="16"/>
      <c r="G12" s="16"/>
      <c r="H12" s="16"/>
      <c r="I12" s="16"/>
      <c r="J12" s="2"/>
    </row>
    <row r="13" spans="1:10" ht="18">
      <c r="A13" s="1"/>
      <c r="B13" s="3"/>
      <c r="C13" s="3"/>
      <c r="D13" s="3"/>
      <c r="E13" s="293" t="s">
        <v>1</v>
      </c>
      <c r="F13" s="285"/>
      <c r="G13" s="285"/>
      <c r="H13" s="285"/>
      <c r="I13" s="285"/>
      <c r="J13" s="5"/>
    </row>
    <row r="14" spans="1:10" ht="18">
      <c r="A14" s="6"/>
      <c r="B14" s="7" t="s">
        <v>2</v>
      </c>
      <c r="C14" s="7" t="s">
        <v>3</v>
      </c>
      <c r="D14" s="7" t="s">
        <v>25</v>
      </c>
      <c r="E14" s="8" t="s">
        <v>5</v>
      </c>
      <c r="F14" s="17" t="s">
        <v>6</v>
      </c>
      <c r="G14" s="17" t="s">
        <v>7</v>
      </c>
      <c r="H14" s="17" t="s">
        <v>8</v>
      </c>
      <c r="I14" s="17" t="s">
        <v>9</v>
      </c>
      <c r="J14" s="5"/>
    </row>
    <row r="15" spans="1:10" ht="22.5" customHeight="1">
      <c r="A15" s="291"/>
      <c r="B15" s="10" t="s">
        <v>26</v>
      </c>
      <c r="C15" s="10" t="s">
        <v>27</v>
      </c>
      <c r="D15" s="19" t="s">
        <v>5</v>
      </c>
      <c r="E15" s="20">
        <v>4</v>
      </c>
      <c r="F15" s="20">
        <v>4</v>
      </c>
      <c r="G15" s="20">
        <v>4</v>
      </c>
      <c r="H15" s="20">
        <v>4</v>
      </c>
      <c r="I15" s="20">
        <v>4</v>
      </c>
      <c r="J15" s="2"/>
    </row>
    <row r="16" spans="1:10" ht="22.5" customHeight="1">
      <c r="A16" s="290"/>
      <c r="B16" s="10" t="s">
        <v>26</v>
      </c>
      <c r="C16" s="10" t="s">
        <v>15</v>
      </c>
      <c r="D16" s="19" t="s">
        <v>5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" t="s">
        <v>28</v>
      </c>
    </row>
    <row r="17" spans="1:10" ht="22.5" customHeight="1">
      <c r="A17" s="290"/>
      <c r="B17" s="10" t="s">
        <v>29</v>
      </c>
      <c r="C17" s="10" t="s">
        <v>30</v>
      </c>
      <c r="D17" s="19" t="s">
        <v>5</v>
      </c>
      <c r="E17" s="20">
        <v>1</v>
      </c>
      <c r="F17" s="20" t="s">
        <v>18</v>
      </c>
      <c r="G17" s="20" t="s">
        <v>18</v>
      </c>
      <c r="H17" s="20" t="s">
        <v>18</v>
      </c>
      <c r="I17" s="20" t="s">
        <v>18</v>
      </c>
      <c r="J17" s="2"/>
    </row>
    <row r="18" spans="1:10" ht="22.5" customHeight="1">
      <c r="A18" s="290"/>
      <c r="B18" s="10" t="s">
        <v>31</v>
      </c>
      <c r="C18" s="10" t="s">
        <v>30</v>
      </c>
      <c r="D18" s="19" t="s">
        <v>5</v>
      </c>
      <c r="E18" s="20">
        <v>250000</v>
      </c>
      <c r="F18" s="20">
        <v>150000</v>
      </c>
      <c r="G18" s="20">
        <v>150000</v>
      </c>
      <c r="H18" s="20">
        <v>150000</v>
      </c>
      <c r="I18" s="20">
        <v>100000</v>
      </c>
      <c r="J18" s="2"/>
    </row>
    <row r="19" spans="1:10" ht="22.5" customHeight="1">
      <c r="A19" s="1"/>
      <c r="B19" s="15"/>
      <c r="C19" s="15"/>
      <c r="D19" s="15"/>
      <c r="E19" s="16"/>
      <c r="F19" s="16"/>
      <c r="G19" s="16"/>
      <c r="H19" s="16"/>
      <c r="I19" s="16"/>
      <c r="J19" s="2"/>
    </row>
    <row r="20" spans="1:10" ht="18">
      <c r="A20" s="1"/>
      <c r="B20" s="3"/>
      <c r="C20" s="3"/>
      <c r="D20" s="3"/>
      <c r="E20" s="293" t="s">
        <v>1</v>
      </c>
      <c r="F20" s="285"/>
      <c r="G20" s="285"/>
      <c r="H20" s="285"/>
      <c r="I20" s="285"/>
      <c r="J20" s="5"/>
    </row>
    <row r="21" spans="1:10" ht="18">
      <c r="A21" s="6"/>
      <c r="B21" s="7" t="s">
        <v>2</v>
      </c>
      <c r="C21" s="7" t="s">
        <v>3</v>
      </c>
      <c r="D21" s="7" t="s">
        <v>32</v>
      </c>
      <c r="E21" s="8" t="s">
        <v>5</v>
      </c>
      <c r="F21" s="17" t="s">
        <v>6</v>
      </c>
      <c r="G21" s="17" t="s">
        <v>7</v>
      </c>
      <c r="H21" s="17" t="s">
        <v>8</v>
      </c>
      <c r="I21" s="17" t="s">
        <v>9</v>
      </c>
      <c r="J21" s="5"/>
    </row>
    <row r="22" spans="1:10" ht="22.5" customHeight="1">
      <c r="A22" s="18"/>
      <c r="B22" s="13" t="s">
        <v>33</v>
      </c>
      <c r="C22" s="21" t="s">
        <v>34</v>
      </c>
      <c r="D22" s="13" t="s">
        <v>35</v>
      </c>
      <c r="E22" s="14">
        <v>8</v>
      </c>
      <c r="F22" s="14" t="s">
        <v>18</v>
      </c>
      <c r="G22" s="14" t="s">
        <v>18</v>
      </c>
      <c r="H22" s="14" t="s">
        <v>18</v>
      </c>
      <c r="I22" s="14" t="s">
        <v>18</v>
      </c>
      <c r="J22" s="2"/>
    </row>
    <row r="23" spans="1:10" ht="22.5" customHeight="1">
      <c r="A23" s="22"/>
      <c r="B23" s="286" t="s">
        <v>36</v>
      </c>
      <c r="C23" s="286" t="s">
        <v>34</v>
      </c>
      <c r="D23" s="10" t="s">
        <v>35</v>
      </c>
      <c r="E23" s="11">
        <v>8</v>
      </c>
      <c r="F23" s="11">
        <v>8</v>
      </c>
      <c r="G23" s="11">
        <v>8</v>
      </c>
      <c r="H23" s="11">
        <v>8</v>
      </c>
      <c r="I23" s="11">
        <v>8</v>
      </c>
      <c r="J23" s="2"/>
    </row>
    <row r="24" spans="1:10" ht="46.5" customHeight="1">
      <c r="A24" s="22"/>
      <c r="B24" s="287"/>
      <c r="C24" s="287"/>
      <c r="D24" s="10" t="s">
        <v>37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2"/>
    </row>
    <row r="25" spans="1:10" ht="57" customHeight="1">
      <c r="A25" s="22"/>
      <c r="B25" s="10" t="s">
        <v>38</v>
      </c>
      <c r="C25" s="10" t="s">
        <v>39</v>
      </c>
      <c r="D25" s="10" t="s">
        <v>37</v>
      </c>
      <c r="E25" s="11">
        <v>8</v>
      </c>
      <c r="F25" s="11">
        <v>8</v>
      </c>
      <c r="G25" s="11">
        <v>8</v>
      </c>
      <c r="H25" s="11">
        <v>8</v>
      </c>
      <c r="I25" s="11">
        <v>8</v>
      </c>
      <c r="J25" s="2"/>
    </row>
    <row r="26" spans="1:10" ht="22.5" customHeight="1">
      <c r="A26" s="22"/>
      <c r="B26" s="286" t="s">
        <v>40</v>
      </c>
      <c r="C26" s="286" t="s">
        <v>39</v>
      </c>
      <c r="D26" s="10" t="s">
        <v>35</v>
      </c>
      <c r="E26" s="11">
        <v>8</v>
      </c>
      <c r="F26" s="11">
        <v>8</v>
      </c>
      <c r="G26" s="11">
        <v>8</v>
      </c>
      <c r="H26" s="11">
        <v>8</v>
      </c>
      <c r="I26" s="11">
        <v>8</v>
      </c>
      <c r="J26" s="2"/>
    </row>
    <row r="27" spans="1:10" ht="43.5" customHeight="1">
      <c r="A27" s="22"/>
      <c r="B27" s="287"/>
      <c r="C27" s="287"/>
      <c r="D27" s="10" t="s">
        <v>37</v>
      </c>
      <c r="E27" s="11">
        <v>1</v>
      </c>
      <c r="F27" s="11">
        <v>1</v>
      </c>
      <c r="G27" s="11">
        <v>1</v>
      </c>
      <c r="H27" s="11">
        <v>1</v>
      </c>
      <c r="I27" s="11">
        <v>1</v>
      </c>
      <c r="J27" s="2"/>
    </row>
    <row r="28" spans="1:10" ht="45" customHeight="1">
      <c r="A28" s="22"/>
      <c r="B28" s="10" t="s">
        <v>41</v>
      </c>
      <c r="C28" s="10" t="s">
        <v>39</v>
      </c>
      <c r="D28" s="10" t="s">
        <v>37</v>
      </c>
      <c r="E28" s="11">
        <v>4</v>
      </c>
      <c r="F28" s="11">
        <v>1</v>
      </c>
      <c r="G28" s="11">
        <v>1</v>
      </c>
      <c r="H28" s="11">
        <v>1</v>
      </c>
      <c r="I28" s="11">
        <v>1</v>
      </c>
      <c r="J28" s="2"/>
    </row>
    <row r="29" spans="1:10" ht="22.5" customHeight="1">
      <c r="A29" s="23"/>
      <c r="B29" s="13" t="s">
        <v>42</v>
      </c>
      <c r="C29" s="13" t="s">
        <v>43</v>
      </c>
      <c r="D29" s="24" t="s">
        <v>44</v>
      </c>
      <c r="E29" s="14">
        <v>4</v>
      </c>
      <c r="F29" s="14">
        <v>1</v>
      </c>
      <c r="G29" s="14">
        <v>1</v>
      </c>
      <c r="H29" s="14">
        <v>1</v>
      </c>
      <c r="I29" s="14">
        <v>1</v>
      </c>
      <c r="J29" s="2"/>
    </row>
    <row r="30" spans="1:10" ht="22.5" customHeight="1">
      <c r="A30" s="292"/>
      <c r="B30" s="10" t="s">
        <v>45</v>
      </c>
      <c r="C30" s="10" t="s">
        <v>15</v>
      </c>
      <c r="D30" s="286" t="s">
        <v>35</v>
      </c>
      <c r="E30" s="11">
        <v>2</v>
      </c>
      <c r="F30" s="11">
        <v>1</v>
      </c>
      <c r="G30" s="11">
        <v>1</v>
      </c>
      <c r="H30" s="11">
        <v>1</v>
      </c>
      <c r="I30" s="11">
        <v>1</v>
      </c>
      <c r="J30" s="2"/>
    </row>
    <row r="31" spans="1:10" ht="22.5" customHeight="1">
      <c r="A31" s="290"/>
      <c r="B31" s="10" t="s">
        <v>46</v>
      </c>
      <c r="C31" s="10" t="s">
        <v>15</v>
      </c>
      <c r="D31" s="285"/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2"/>
    </row>
    <row r="32" spans="1:10" ht="22.5" customHeight="1">
      <c r="A32" s="290"/>
      <c r="B32" s="10" t="s">
        <v>47</v>
      </c>
      <c r="C32" s="10" t="s">
        <v>15</v>
      </c>
      <c r="D32" s="287"/>
      <c r="E32" s="11">
        <v>2</v>
      </c>
      <c r="F32" s="11">
        <v>2</v>
      </c>
      <c r="G32" s="11">
        <v>2</v>
      </c>
      <c r="H32" s="11">
        <v>2</v>
      </c>
      <c r="I32" s="11">
        <v>2</v>
      </c>
      <c r="J32" s="2"/>
    </row>
    <row r="33" spans="1:10" ht="18">
      <c r="A33" s="1"/>
      <c r="B33" s="15"/>
      <c r="C33" s="15"/>
      <c r="D33" s="15"/>
      <c r="E33" s="16"/>
      <c r="F33" s="16"/>
      <c r="G33" s="16"/>
      <c r="H33" s="16"/>
      <c r="I33" s="16"/>
      <c r="J33" s="2"/>
    </row>
    <row r="34" spans="1:10" ht="18">
      <c r="A34" s="1"/>
      <c r="B34" s="25" t="s">
        <v>48</v>
      </c>
      <c r="C34" s="15"/>
      <c r="D34" s="15"/>
      <c r="E34" s="16"/>
      <c r="F34" s="16"/>
      <c r="G34" s="16"/>
      <c r="H34" s="16"/>
      <c r="I34" s="16"/>
      <c r="J34" s="2"/>
    </row>
    <row r="35" spans="1:10" ht="18">
      <c r="A35" s="26"/>
      <c r="B35" s="27" t="s">
        <v>49</v>
      </c>
      <c r="C35" s="28"/>
      <c r="D35" s="28"/>
      <c r="E35" s="16"/>
      <c r="F35" s="16"/>
      <c r="G35" s="16"/>
      <c r="H35" s="16"/>
      <c r="I35" s="16"/>
      <c r="J35" s="2"/>
    </row>
    <row r="36" spans="1:10" ht="18">
      <c r="A36" s="26"/>
      <c r="B36" s="27" t="s">
        <v>50</v>
      </c>
      <c r="C36" s="28"/>
      <c r="D36" s="28"/>
      <c r="E36" s="16"/>
      <c r="F36" s="16"/>
      <c r="G36" s="16"/>
      <c r="H36" s="16"/>
      <c r="I36" s="16"/>
      <c r="J36" s="2"/>
    </row>
    <row r="37" spans="1:10" ht="41.25" customHeight="1">
      <c r="A37" s="26"/>
      <c r="B37" s="29" t="s">
        <v>51</v>
      </c>
      <c r="C37" s="28"/>
      <c r="D37" s="28"/>
      <c r="E37" s="16"/>
      <c r="F37" s="16"/>
      <c r="G37" s="16"/>
      <c r="H37" s="16"/>
      <c r="I37" s="16"/>
      <c r="J37" s="2"/>
    </row>
  </sheetData>
  <mergeCells count="12">
    <mergeCell ref="B26:B27"/>
    <mergeCell ref="C26:C27"/>
    <mergeCell ref="A30:A32"/>
    <mergeCell ref="D30:D32"/>
    <mergeCell ref="E20:I20"/>
    <mergeCell ref="C23:C24"/>
    <mergeCell ref="B1:I1"/>
    <mergeCell ref="E2:I2"/>
    <mergeCell ref="A4:A10"/>
    <mergeCell ref="E13:I13"/>
    <mergeCell ref="A15:A18"/>
    <mergeCell ref="B23:B2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71B8"/>
    <outlinePr summaryBelow="0" summaryRight="0"/>
  </sheetPr>
  <dimension ref="A1:D26"/>
  <sheetViews>
    <sheetView showGridLines="0" workbookViewId="0"/>
  </sheetViews>
  <sheetFormatPr defaultColWidth="12.7109375" defaultRowHeight="15" customHeight="1"/>
  <cols>
    <col min="1" max="1" width="5.85546875" customWidth="1"/>
    <col min="2" max="2" width="25.7109375" customWidth="1"/>
    <col min="3" max="3" width="21.28515625" customWidth="1"/>
    <col min="4" max="4" width="12.42578125" customWidth="1"/>
  </cols>
  <sheetData>
    <row r="1" spans="1:4" ht="27" customHeight="1">
      <c r="A1" s="121"/>
      <c r="B1" s="294"/>
      <c r="C1" s="285"/>
      <c r="D1" s="122"/>
    </row>
    <row r="2" spans="1:4" ht="16.5" customHeight="1">
      <c r="A2" s="123"/>
      <c r="B2" s="124" t="s">
        <v>83</v>
      </c>
      <c r="C2" s="125"/>
    </row>
    <row r="3" spans="1:4" ht="16.5" customHeight="1">
      <c r="A3" s="123"/>
      <c r="B3" s="124" t="s">
        <v>84</v>
      </c>
      <c r="C3" s="125"/>
    </row>
    <row r="4" spans="1:4" ht="16.5" customHeight="1">
      <c r="A4" s="123"/>
      <c r="B4" s="124" t="s">
        <v>85</v>
      </c>
      <c r="C4" s="126"/>
    </row>
    <row r="5" spans="1:4" ht="17.25" customHeight="1">
      <c r="A5" s="123"/>
      <c r="B5" s="127"/>
      <c r="C5" s="123"/>
      <c r="D5" s="122"/>
    </row>
    <row r="6" spans="1:4" ht="15" customHeight="1">
      <c r="A6" s="128"/>
      <c r="B6" s="129" t="s">
        <v>86</v>
      </c>
      <c r="C6" s="130" t="s">
        <v>87</v>
      </c>
    </row>
    <row r="7" spans="1:4" ht="16.5" customHeight="1">
      <c r="A7" s="122"/>
      <c r="B7" s="131" t="s">
        <v>88</v>
      </c>
      <c r="C7" s="132"/>
    </row>
    <row r="8" spans="1:4" ht="16.5" customHeight="1">
      <c r="A8" s="133"/>
      <c r="B8" s="131" t="s">
        <v>89</v>
      </c>
      <c r="C8" s="132"/>
    </row>
    <row r="9" spans="1:4" ht="16.5" customHeight="1">
      <c r="A9" s="133"/>
      <c r="B9" s="131" t="s">
        <v>90</v>
      </c>
      <c r="C9" s="134"/>
    </row>
    <row r="10" spans="1:4" ht="16.5" customHeight="1">
      <c r="A10" s="133"/>
      <c r="B10" s="131" t="s">
        <v>91</v>
      </c>
      <c r="C10" s="135"/>
    </row>
    <row r="11" spans="1:4" ht="16.5" customHeight="1">
      <c r="A11" s="133"/>
      <c r="B11" s="131" t="s">
        <v>92</v>
      </c>
      <c r="C11" s="132"/>
    </row>
    <row r="12" spans="1:4" ht="16.5" customHeight="1">
      <c r="A12" s="133"/>
      <c r="B12" s="131" t="s">
        <v>93</v>
      </c>
      <c r="C12" s="136"/>
    </row>
    <row r="13" spans="1:4" ht="16.5" customHeight="1">
      <c r="A13" s="133"/>
      <c r="B13" s="131" t="s">
        <v>94</v>
      </c>
      <c r="C13" s="132"/>
    </row>
    <row r="14" spans="1:4" ht="16.5" customHeight="1">
      <c r="A14" s="133"/>
      <c r="B14" s="131" t="s">
        <v>95</v>
      </c>
      <c r="C14" s="135"/>
    </row>
    <row r="15" spans="1:4" ht="16.5" customHeight="1">
      <c r="A15" s="133"/>
      <c r="B15" s="131" t="s">
        <v>96</v>
      </c>
      <c r="C15" s="134"/>
    </row>
    <row r="16" spans="1:4" ht="16.5" customHeight="1">
      <c r="A16" s="133"/>
      <c r="B16" s="131" t="s">
        <v>97</v>
      </c>
      <c r="C16" s="134"/>
    </row>
    <row r="17" spans="1:4" ht="16.5" customHeight="1">
      <c r="A17" s="133"/>
      <c r="B17" s="131" t="s">
        <v>98</v>
      </c>
      <c r="C17" s="135"/>
    </row>
    <row r="18" spans="1:4" ht="16.5" customHeight="1">
      <c r="A18" s="133"/>
      <c r="B18" s="131" t="s">
        <v>99</v>
      </c>
      <c r="C18" s="134"/>
    </row>
    <row r="19" spans="1:4" ht="16.5" customHeight="1">
      <c r="A19" s="133"/>
      <c r="B19" s="131" t="s">
        <v>100</v>
      </c>
      <c r="C19" s="132"/>
    </row>
    <row r="20" spans="1:4" ht="16.5" customHeight="1">
      <c r="A20" s="133"/>
      <c r="B20" s="131" t="s">
        <v>101</v>
      </c>
      <c r="C20" s="136"/>
    </row>
    <row r="21" spans="1:4" ht="16.5" customHeight="1">
      <c r="A21" s="133"/>
      <c r="B21" s="131" t="s">
        <v>102</v>
      </c>
      <c r="C21" s="136"/>
    </row>
    <row r="22" spans="1:4" ht="27" customHeight="1">
      <c r="A22" s="137"/>
      <c r="B22" s="294"/>
      <c r="C22" s="285"/>
      <c r="D22" s="133"/>
    </row>
    <row r="23" spans="1:4" ht="12.75">
      <c r="A23" s="137"/>
      <c r="B23" s="138" t="s">
        <v>103</v>
      </c>
      <c r="C23" s="133"/>
      <c r="D23" s="133"/>
    </row>
    <row r="24" spans="1:4" ht="12.75">
      <c r="A24" s="137"/>
      <c r="B24" s="139" t="s">
        <v>104</v>
      </c>
      <c r="C24" s="133"/>
      <c r="D24" s="133"/>
    </row>
    <row r="25" spans="1:4" ht="12.75">
      <c r="A25" s="137"/>
      <c r="B25" s="139" t="s">
        <v>105</v>
      </c>
      <c r="C25" s="133"/>
      <c r="D25" s="133"/>
    </row>
    <row r="26" spans="1:4" ht="27" customHeight="1">
      <c r="A26" s="137"/>
      <c r="B26" s="139"/>
      <c r="C26" s="133"/>
      <c r="D26" s="133"/>
    </row>
  </sheetData>
  <mergeCells count="2">
    <mergeCell ref="B1:C1"/>
    <mergeCell ref="B22:C2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25E95"/>
    <outlinePr summaryBelow="0" summaryRight="0"/>
  </sheetPr>
  <dimension ref="A1:AI962"/>
  <sheetViews>
    <sheetView workbookViewId="0"/>
  </sheetViews>
  <sheetFormatPr defaultColWidth="12.7109375" defaultRowHeight="15" customHeight="1"/>
  <cols>
    <col min="1" max="1" width="15" customWidth="1"/>
    <col min="2" max="2" width="16" customWidth="1"/>
    <col min="3" max="3" width="11.42578125" customWidth="1"/>
    <col min="4" max="4" width="12" customWidth="1"/>
    <col min="5" max="5" width="14.28515625" customWidth="1"/>
    <col min="6" max="6" width="11.28515625" customWidth="1"/>
    <col min="7" max="7" width="12.28515625" customWidth="1"/>
    <col min="8" max="8" width="11.28515625" customWidth="1"/>
    <col min="9" max="9" width="12" customWidth="1"/>
    <col min="12" max="12" width="12.140625" customWidth="1"/>
    <col min="17" max="17" width="12.42578125" customWidth="1"/>
    <col min="21" max="21" width="18" customWidth="1"/>
    <col min="22" max="22" width="16.7109375" customWidth="1"/>
  </cols>
  <sheetData>
    <row r="1" spans="1:35" ht="28.5" customHeight="1">
      <c r="A1" s="140" t="s">
        <v>106</v>
      </c>
      <c r="B1" s="141" t="s">
        <v>35</v>
      </c>
      <c r="C1" s="141" t="s">
        <v>107</v>
      </c>
      <c r="D1" s="141" t="s">
        <v>108</v>
      </c>
      <c r="E1" s="141" t="s">
        <v>109</v>
      </c>
      <c r="F1" s="141" t="s">
        <v>110</v>
      </c>
      <c r="G1" s="141" t="s">
        <v>111</v>
      </c>
      <c r="H1" s="141" t="s">
        <v>112</v>
      </c>
      <c r="I1" s="141" t="s">
        <v>113</v>
      </c>
      <c r="J1" s="141" t="s">
        <v>114</v>
      </c>
      <c r="K1" s="141" t="s">
        <v>115</v>
      </c>
      <c r="L1" s="141" t="s">
        <v>116</v>
      </c>
      <c r="M1" s="141" t="s">
        <v>117</v>
      </c>
      <c r="N1" s="141" t="s">
        <v>118</v>
      </c>
      <c r="O1" s="141" t="s">
        <v>119</v>
      </c>
      <c r="P1" s="141" t="s">
        <v>120</v>
      </c>
      <c r="Q1" s="141" t="s">
        <v>121</v>
      </c>
      <c r="R1" s="141" t="s">
        <v>122</v>
      </c>
      <c r="U1" s="142" t="s">
        <v>123</v>
      </c>
      <c r="V1" s="143" t="s">
        <v>124</v>
      </c>
      <c r="W1" s="144"/>
      <c r="X1" s="144"/>
      <c r="Y1" s="145"/>
      <c r="Z1" s="295" t="s">
        <v>125</v>
      </c>
      <c r="AA1" s="285"/>
      <c r="AB1" s="285"/>
      <c r="AC1" s="147"/>
      <c r="AD1" s="295" t="s">
        <v>126</v>
      </c>
      <c r="AE1" s="285"/>
      <c r="AF1" s="285"/>
      <c r="AG1" s="145"/>
      <c r="AH1" s="145"/>
      <c r="AI1" s="145"/>
    </row>
    <row r="2" spans="1:35" ht="12.75">
      <c r="A2" s="148" t="s">
        <v>127</v>
      </c>
      <c r="B2" s="149">
        <v>2454.7600000000002</v>
      </c>
      <c r="C2" s="149">
        <v>2532.3000000000002</v>
      </c>
      <c r="D2" s="149">
        <v>2277.2199999999998</v>
      </c>
      <c r="E2" s="149">
        <v>2187.84</v>
      </c>
      <c r="F2" s="149">
        <v>2222.13</v>
      </c>
      <c r="G2" s="149">
        <v>2373.9499999999998</v>
      </c>
      <c r="H2" s="149">
        <v>1781.35</v>
      </c>
      <c r="I2" s="149">
        <v>2551.98</v>
      </c>
      <c r="J2" s="149">
        <v>2258.86</v>
      </c>
      <c r="K2" s="149">
        <v>2111.9299999999998</v>
      </c>
      <c r="L2" s="149">
        <v>2398.44</v>
      </c>
      <c r="M2" s="149" t="s">
        <v>128</v>
      </c>
      <c r="N2" s="149"/>
      <c r="O2" s="149"/>
      <c r="P2" s="149"/>
      <c r="Q2" s="149"/>
      <c r="R2" s="145"/>
      <c r="S2" s="149"/>
      <c r="U2" s="150" t="s">
        <v>129</v>
      </c>
      <c r="V2" s="151">
        <v>1000</v>
      </c>
      <c r="W2" s="151"/>
      <c r="X2" s="152"/>
      <c r="Y2" s="145"/>
      <c r="Z2" s="146" t="s">
        <v>130</v>
      </c>
      <c r="AA2" s="146" t="s">
        <v>131</v>
      </c>
      <c r="AB2" s="146" t="s">
        <v>132</v>
      </c>
      <c r="AC2" s="147"/>
      <c r="AD2" s="146" t="s">
        <v>130</v>
      </c>
      <c r="AE2" s="146" t="s">
        <v>131</v>
      </c>
      <c r="AF2" s="146" t="s">
        <v>132</v>
      </c>
      <c r="AG2" s="145"/>
      <c r="AH2" s="145"/>
      <c r="AI2" s="145"/>
    </row>
    <row r="3" spans="1:35" ht="12.75">
      <c r="A3" s="148" t="s">
        <v>133</v>
      </c>
      <c r="B3" s="149">
        <v>3582.69</v>
      </c>
      <c r="C3" s="149">
        <v>3697.05</v>
      </c>
      <c r="D3" s="149">
        <v>3320.88</v>
      </c>
      <c r="E3" s="149">
        <v>3189.07</v>
      </c>
      <c r="F3" s="149">
        <v>3239.63</v>
      </c>
      <c r="G3" s="149">
        <v>3463.52</v>
      </c>
      <c r="H3" s="149">
        <v>2589.6</v>
      </c>
      <c r="I3" s="149">
        <v>3672.98</v>
      </c>
      <c r="J3" s="149">
        <v>3293.79</v>
      </c>
      <c r="K3" s="149">
        <v>3077.12</v>
      </c>
      <c r="L3" s="149">
        <v>3499.64</v>
      </c>
      <c r="M3" s="149"/>
      <c r="N3" s="149"/>
      <c r="O3" s="149"/>
      <c r="P3" s="149"/>
      <c r="Q3" s="149"/>
      <c r="R3" s="145"/>
      <c r="S3" s="149"/>
      <c r="U3" s="153" t="s">
        <v>134</v>
      </c>
      <c r="V3" s="154">
        <v>500</v>
      </c>
      <c r="W3" s="154"/>
      <c r="X3" s="152"/>
      <c r="Y3" s="145"/>
      <c r="Z3" s="155">
        <v>200</v>
      </c>
      <c r="AA3" s="155">
        <v>400</v>
      </c>
      <c r="AB3" s="155">
        <v>600</v>
      </c>
      <c r="AC3" s="147"/>
      <c r="AD3" s="155" t="s">
        <v>135</v>
      </c>
      <c r="AE3" s="155" t="s">
        <v>135</v>
      </c>
      <c r="AF3" s="155" t="s">
        <v>135</v>
      </c>
      <c r="AG3" s="145"/>
      <c r="AH3" s="145"/>
      <c r="AI3" s="145"/>
    </row>
    <row r="4" spans="1:35" ht="12.75">
      <c r="A4" s="148" t="s">
        <v>136</v>
      </c>
      <c r="B4" s="149">
        <v>4062.38</v>
      </c>
      <c r="C4" s="149">
        <v>4186.63</v>
      </c>
      <c r="D4" s="149">
        <v>3777.91</v>
      </c>
      <c r="E4" s="149">
        <v>3634.69</v>
      </c>
      <c r="F4" s="149">
        <v>3689.63</v>
      </c>
      <c r="G4" s="149">
        <v>3932.9</v>
      </c>
      <c r="H4" s="149">
        <v>2983.35</v>
      </c>
      <c r="I4" s="149">
        <v>4160.4799999999996</v>
      </c>
      <c r="J4" s="149">
        <v>3748.48</v>
      </c>
      <c r="K4" s="149">
        <v>3513.06</v>
      </c>
      <c r="L4" s="149">
        <v>3972.14</v>
      </c>
      <c r="M4" s="149"/>
      <c r="N4" s="149"/>
      <c r="O4" s="149"/>
      <c r="P4" s="149"/>
      <c r="Q4" s="149"/>
      <c r="R4" s="145"/>
      <c r="S4" s="149"/>
      <c r="U4" s="153" t="s">
        <v>137</v>
      </c>
      <c r="V4" s="154">
        <v>500</v>
      </c>
      <c r="W4" s="154"/>
      <c r="X4" s="152"/>
      <c r="Y4" s="145"/>
      <c r="Z4" s="155">
        <v>200</v>
      </c>
      <c r="AA4" s="155">
        <v>400</v>
      </c>
      <c r="AB4" s="155">
        <v>600</v>
      </c>
      <c r="AC4" s="147"/>
      <c r="AD4" s="155" t="s">
        <v>135</v>
      </c>
      <c r="AE4" s="155" t="s">
        <v>135</v>
      </c>
      <c r="AF4" s="155" t="s">
        <v>135</v>
      </c>
      <c r="AG4" s="145"/>
      <c r="AH4" s="145"/>
      <c r="AI4" s="145"/>
    </row>
    <row r="5" spans="1:35" ht="12.75">
      <c r="A5" s="156" t="s">
        <v>138</v>
      </c>
      <c r="B5" s="149">
        <v>2093.5700000000002</v>
      </c>
      <c r="C5" s="149">
        <v>2344.56</v>
      </c>
      <c r="D5" s="149">
        <v>1909.91</v>
      </c>
      <c r="E5" s="149">
        <v>2185.39</v>
      </c>
      <c r="F5" s="149">
        <v>1689.52</v>
      </c>
      <c r="G5" s="149">
        <v>2075.1999999999998</v>
      </c>
      <c r="H5" s="149">
        <v>1560.96</v>
      </c>
      <c r="I5" s="149">
        <v>2336.4</v>
      </c>
      <c r="J5" s="149">
        <v>1689.52</v>
      </c>
      <c r="K5" s="149">
        <v>1597.69</v>
      </c>
      <c r="L5" s="149">
        <v>1909.91</v>
      </c>
      <c r="M5" s="149">
        <v>1726.25</v>
      </c>
      <c r="N5" s="149">
        <v>1671.16</v>
      </c>
      <c r="O5" s="149">
        <v>1634.43</v>
      </c>
      <c r="P5" s="149">
        <v>1799.72</v>
      </c>
      <c r="Q5" s="149">
        <v>1634.43</v>
      </c>
      <c r="R5" s="157">
        <v>2841.29</v>
      </c>
      <c r="S5" s="149"/>
      <c r="U5" s="153" t="s">
        <v>139</v>
      </c>
      <c r="V5" s="154">
        <v>1500</v>
      </c>
      <c r="W5" s="154"/>
      <c r="X5" s="152"/>
      <c r="Y5" s="145"/>
      <c r="Z5" s="155">
        <v>200</v>
      </c>
      <c r="AA5" s="155">
        <v>400</v>
      </c>
      <c r="AB5" s="155">
        <v>600</v>
      </c>
      <c r="AC5" s="147"/>
      <c r="AD5" s="155" t="s">
        <v>135</v>
      </c>
      <c r="AE5" s="155" t="s">
        <v>135</v>
      </c>
      <c r="AF5" s="155" t="s">
        <v>135</v>
      </c>
      <c r="AG5" s="145"/>
      <c r="AH5" s="145"/>
      <c r="AI5" s="145"/>
    </row>
    <row r="6" spans="1:35" ht="12.75">
      <c r="A6" s="156" t="s">
        <v>140</v>
      </c>
      <c r="B6" s="149">
        <v>3050.03</v>
      </c>
      <c r="C6" s="149">
        <v>3420.19</v>
      </c>
      <c r="D6" s="149">
        <v>2779.19</v>
      </c>
      <c r="E6" s="149">
        <v>3185.46</v>
      </c>
      <c r="F6" s="149">
        <v>2454.1799999999998</v>
      </c>
      <c r="G6" s="149">
        <v>3022.95</v>
      </c>
      <c r="H6" s="149">
        <v>2264.59</v>
      </c>
      <c r="I6" s="149">
        <v>3408.15</v>
      </c>
      <c r="J6" s="149">
        <v>2454.1799999999998</v>
      </c>
      <c r="K6" s="149">
        <v>2318.7600000000002</v>
      </c>
      <c r="L6" s="149">
        <v>2779.19</v>
      </c>
      <c r="M6" s="149">
        <v>2508.35</v>
      </c>
      <c r="N6" s="149">
        <v>2427.09</v>
      </c>
      <c r="O6" s="149">
        <v>2372.9299999999998</v>
      </c>
      <c r="P6" s="149">
        <v>2616.6799999999998</v>
      </c>
      <c r="Q6" s="149">
        <v>2372.9299999999998</v>
      </c>
      <c r="R6" s="157">
        <v>4176.41</v>
      </c>
      <c r="S6" s="149"/>
      <c r="T6" s="145"/>
      <c r="U6" s="153" t="s">
        <v>141</v>
      </c>
      <c r="V6" s="154">
        <v>500</v>
      </c>
      <c r="W6" s="154"/>
      <c r="X6" s="152"/>
      <c r="Y6" s="145"/>
      <c r="Z6" s="155">
        <v>200</v>
      </c>
      <c r="AA6" s="155">
        <v>400</v>
      </c>
      <c r="AB6" s="155">
        <v>600</v>
      </c>
      <c r="AC6" s="147"/>
      <c r="AD6" s="155" t="s">
        <v>135</v>
      </c>
      <c r="AE6" s="155" t="s">
        <v>135</v>
      </c>
      <c r="AF6" s="155" t="s">
        <v>135</v>
      </c>
      <c r="AG6" s="145"/>
      <c r="AH6" s="145"/>
      <c r="AI6" s="145"/>
    </row>
    <row r="7" spans="1:35" ht="12.75">
      <c r="A7" s="156" t="s">
        <v>142</v>
      </c>
      <c r="B7" s="149">
        <v>3483.63</v>
      </c>
      <c r="C7" s="149">
        <v>3885.81</v>
      </c>
      <c r="D7" s="149">
        <v>3189.35</v>
      </c>
      <c r="E7" s="149">
        <v>3630.77</v>
      </c>
      <c r="F7" s="149">
        <v>2836.21</v>
      </c>
      <c r="G7" s="149">
        <v>3454.2</v>
      </c>
      <c r="H7" s="149">
        <v>2630.21</v>
      </c>
      <c r="I7" s="149">
        <v>3872.73</v>
      </c>
      <c r="J7" s="149">
        <v>2836.21</v>
      </c>
      <c r="K7" s="149">
        <v>2689.07</v>
      </c>
      <c r="L7" s="149">
        <v>3189.35</v>
      </c>
      <c r="M7" s="149">
        <v>2895.07</v>
      </c>
      <c r="N7" s="149">
        <v>2806.78</v>
      </c>
      <c r="O7" s="149">
        <v>2747.93</v>
      </c>
      <c r="P7" s="149">
        <v>3012.78</v>
      </c>
      <c r="Q7" s="149">
        <v>2747.93</v>
      </c>
      <c r="R7" s="157">
        <v>4742.04</v>
      </c>
      <c r="S7" s="149"/>
      <c r="T7" s="145"/>
      <c r="U7" s="153" t="s">
        <v>143</v>
      </c>
      <c r="V7" s="154">
        <v>500</v>
      </c>
      <c r="W7" s="154"/>
      <c r="X7" s="152"/>
      <c r="Y7" s="145"/>
      <c r="Z7" s="155">
        <v>200</v>
      </c>
      <c r="AA7" s="155">
        <v>400</v>
      </c>
      <c r="AB7" s="155">
        <v>600</v>
      </c>
      <c r="AC7" s="147"/>
      <c r="AD7" s="155" t="s">
        <v>135</v>
      </c>
      <c r="AE7" s="155" t="s">
        <v>135</v>
      </c>
      <c r="AF7" s="155" t="s">
        <v>135</v>
      </c>
      <c r="AG7" s="145"/>
      <c r="AH7" s="145"/>
      <c r="AI7" s="145"/>
    </row>
    <row r="8" spans="1:35" ht="12.75">
      <c r="E8" s="158"/>
      <c r="R8" s="145"/>
      <c r="U8" s="153" t="s">
        <v>144</v>
      </c>
      <c r="V8" s="154">
        <v>500</v>
      </c>
      <c r="W8" s="154"/>
      <c r="X8" s="152"/>
      <c r="Y8" s="145"/>
      <c r="Z8" s="155">
        <v>200</v>
      </c>
      <c r="AA8" s="155">
        <v>400</v>
      </c>
      <c r="AB8" s="155">
        <v>600</v>
      </c>
      <c r="AC8" s="147"/>
      <c r="AD8" s="155" t="s">
        <v>135</v>
      </c>
      <c r="AE8" s="155" t="s">
        <v>135</v>
      </c>
      <c r="AF8" s="155" t="s">
        <v>135</v>
      </c>
      <c r="AG8" s="145"/>
      <c r="AH8" s="145"/>
      <c r="AI8" s="145"/>
    </row>
    <row r="9" spans="1:35" ht="12.75">
      <c r="E9" s="158"/>
      <c r="R9" s="145"/>
      <c r="U9" s="153" t="s">
        <v>145</v>
      </c>
      <c r="V9" s="154">
        <v>700</v>
      </c>
      <c r="W9" s="154"/>
      <c r="X9" s="152"/>
      <c r="Y9" s="145"/>
      <c r="Z9" s="155">
        <v>200</v>
      </c>
      <c r="AA9" s="155">
        <v>400</v>
      </c>
      <c r="AB9" s="155">
        <v>600</v>
      </c>
      <c r="AC9" s="147"/>
      <c r="AD9" s="155" t="s">
        <v>135</v>
      </c>
      <c r="AE9" s="155" t="s">
        <v>135</v>
      </c>
      <c r="AF9" s="155" t="s">
        <v>135</v>
      </c>
      <c r="AG9" s="145"/>
      <c r="AH9" s="145"/>
      <c r="AI9" s="145"/>
    </row>
    <row r="10" spans="1:35" ht="12.75">
      <c r="A10" s="159"/>
      <c r="B10" s="160"/>
      <c r="C10" s="161"/>
      <c r="D10" s="160"/>
      <c r="E10" s="162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3"/>
      <c r="S10" s="160"/>
      <c r="T10" s="160"/>
      <c r="U10" s="153" t="s">
        <v>146</v>
      </c>
      <c r="V10" s="154">
        <v>500</v>
      </c>
      <c r="W10" s="154"/>
      <c r="X10" s="152"/>
      <c r="Y10" s="163"/>
      <c r="Z10" s="164"/>
      <c r="AA10" s="164"/>
      <c r="AB10" s="164"/>
      <c r="AC10" s="165"/>
      <c r="AD10" s="164"/>
      <c r="AE10" s="164"/>
      <c r="AF10" s="164"/>
      <c r="AG10" s="163"/>
      <c r="AH10" s="163"/>
      <c r="AI10" s="163"/>
    </row>
    <row r="11" spans="1:35" ht="12.75">
      <c r="A11" s="159"/>
      <c r="B11" s="160"/>
      <c r="C11" s="166"/>
      <c r="D11" s="160"/>
      <c r="E11" s="162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3"/>
      <c r="S11" s="160"/>
      <c r="T11" s="160"/>
      <c r="U11" s="153" t="s">
        <v>147</v>
      </c>
      <c r="V11" s="154">
        <v>1500</v>
      </c>
      <c r="W11" s="154"/>
      <c r="X11" s="152"/>
      <c r="Y11" s="163"/>
      <c r="Z11" s="164"/>
      <c r="AA11" s="164"/>
      <c r="AB11" s="164"/>
      <c r="AC11" s="165"/>
      <c r="AD11" s="164"/>
      <c r="AE11" s="164"/>
      <c r="AF11" s="164"/>
      <c r="AG11" s="163"/>
      <c r="AH11" s="163"/>
      <c r="AI11" s="163"/>
    </row>
    <row r="12" spans="1:35" ht="12.75">
      <c r="A12" s="159"/>
      <c r="B12" s="160"/>
      <c r="C12" s="166"/>
      <c r="D12" s="160"/>
      <c r="E12" s="162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3"/>
      <c r="S12" s="160"/>
      <c r="T12" s="160"/>
      <c r="U12" s="153" t="s">
        <v>148</v>
      </c>
      <c r="V12" s="154">
        <v>1000</v>
      </c>
      <c r="W12" s="154"/>
      <c r="X12" s="152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</row>
    <row r="13" spans="1:35" ht="12.75">
      <c r="A13" s="159"/>
      <c r="B13" s="160"/>
      <c r="C13" s="166"/>
      <c r="D13" s="160"/>
      <c r="E13" s="162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3"/>
      <c r="S13" s="160"/>
      <c r="T13" s="160"/>
      <c r="U13" s="153" t="s">
        <v>149</v>
      </c>
      <c r="V13" s="154">
        <v>1500</v>
      </c>
      <c r="W13" s="154"/>
      <c r="X13" s="152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</row>
    <row r="14" spans="1:35" ht="12.75">
      <c r="A14" s="159"/>
      <c r="B14" s="160"/>
      <c r="C14" s="166"/>
      <c r="D14" s="160"/>
      <c r="E14" s="162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3"/>
      <c r="S14" s="160"/>
      <c r="T14" s="160"/>
      <c r="U14" s="153" t="s">
        <v>150</v>
      </c>
      <c r="V14" s="154">
        <v>1500</v>
      </c>
      <c r="W14" s="154"/>
      <c r="X14" s="152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</row>
    <row r="15" spans="1:35" ht="12.75">
      <c r="A15" s="159"/>
      <c r="B15" s="160"/>
      <c r="C15" s="166"/>
      <c r="D15" s="160"/>
      <c r="E15" s="162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3"/>
      <c r="S15" s="160"/>
      <c r="T15" s="160"/>
      <c r="U15" s="153" t="s">
        <v>151</v>
      </c>
      <c r="V15" s="154">
        <v>500</v>
      </c>
      <c r="W15" s="154"/>
      <c r="X15" s="152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</row>
    <row r="16" spans="1:35" ht="12.75">
      <c r="A16" s="159"/>
      <c r="B16" s="160"/>
      <c r="C16" s="166"/>
      <c r="D16" s="160"/>
      <c r="E16" s="162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3"/>
      <c r="S16" s="160"/>
      <c r="T16" s="160"/>
      <c r="U16" s="153" t="s">
        <v>152</v>
      </c>
      <c r="V16" s="154">
        <v>700</v>
      </c>
      <c r="W16" s="154"/>
      <c r="X16" s="152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</row>
    <row r="17" spans="1:35" ht="12.75">
      <c r="A17" s="159"/>
      <c r="B17" s="160"/>
      <c r="C17" s="166"/>
      <c r="D17" s="160"/>
      <c r="E17" s="162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3"/>
      <c r="S17" s="160"/>
      <c r="T17" s="160"/>
      <c r="U17" s="153" t="s">
        <v>153</v>
      </c>
      <c r="V17" s="154">
        <v>500</v>
      </c>
      <c r="W17" s="154"/>
      <c r="X17" s="152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</row>
    <row r="18" spans="1:35" ht="12.75">
      <c r="A18" s="159"/>
      <c r="B18" s="160"/>
      <c r="C18" s="166"/>
      <c r="D18" s="160"/>
      <c r="E18" s="162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3"/>
      <c r="S18" s="160"/>
      <c r="T18" s="160"/>
      <c r="U18" s="153" t="s">
        <v>154</v>
      </c>
      <c r="V18" s="154">
        <v>1000</v>
      </c>
      <c r="W18" s="154"/>
      <c r="X18" s="152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</row>
    <row r="19" spans="1:35" ht="12.75">
      <c r="A19" s="159"/>
      <c r="B19" s="160"/>
      <c r="C19" s="166"/>
      <c r="D19" s="160"/>
      <c r="E19" s="162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3"/>
      <c r="S19" s="160"/>
      <c r="T19" s="160"/>
      <c r="U19" s="153" t="s">
        <v>155</v>
      </c>
      <c r="V19" s="154">
        <v>500</v>
      </c>
      <c r="W19" s="154"/>
      <c r="X19" s="152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</row>
    <row r="20" spans="1:35" ht="12.75">
      <c r="A20" s="159"/>
      <c r="B20" s="160"/>
      <c r="C20" s="166"/>
      <c r="D20" s="160"/>
      <c r="E20" s="162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3"/>
      <c r="S20" s="160"/>
      <c r="T20" s="160"/>
      <c r="U20" s="153" t="s">
        <v>156</v>
      </c>
      <c r="V20" s="154">
        <v>500</v>
      </c>
      <c r="W20" s="154"/>
      <c r="X20" s="152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</row>
    <row r="21" spans="1:35" ht="12.75">
      <c r="A21" s="159"/>
      <c r="B21" s="160"/>
      <c r="C21" s="166"/>
      <c r="D21" s="160"/>
      <c r="E21" s="162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3"/>
      <c r="S21" s="160"/>
      <c r="T21" s="160"/>
      <c r="U21" s="153" t="s">
        <v>157</v>
      </c>
      <c r="V21" s="154">
        <v>1000</v>
      </c>
      <c r="W21" s="154"/>
      <c r="X21" s="152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</row>
    <row r="22" spans="1:35" ht="12.75">
      <c r="A22" s="159"/>
      <c r="B22" s="160"/>
      <c r="C22" s="166"/>
      <c r="D22" s="160"/>
      <c r="E22" s="162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3"/>
      <c r="S22" s="160"/>
      <c r="T22" s="160"/>
      <c r="U22" s="153" t="s">
        <v>158</v>
      </c>
      <c r="V22" s="154">
        <v>700</v>
      </c>
      <c r="W22" s="154"/>
      <c r="X22" s="152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</row>
    <row r="23" spans="1:35" ht="12.75">
      <c r="A23" s="159"/>
      <c r="B23" s="160"/>
      <c r="C23" s="166"/>
      <c r="D23" s="160"/>
      <c r="E23" s="162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3"/>
      <c r="S23" s="160"/>
      <c r="T23" s="160"/>
      <c r="U23" s="153" t="s">
        <v>159</v>
      </c>
      <c r="V23" s="154">
        <v>700</v>
      </c>
      <c r="W23" s="154"/>
      <c r="X23" s="152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</row>
    <row r="24" spans="1:35" ht="12.75">
      <c r="A24" s="159"/>
      <c r="B24" s="160"/>
      <c r="C24" s="166"/>
      <c r="D24" s="160"/>
      <c r="E24" s="162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3"/>
      <c r="S24" s="160"/>
      <c r="T24" s="160"/>
      <c r="U24" s="153" t="s">
        <v>160</v>
      </c>
      <c r="V24" s="154">
        <v>700</v>
      </c>
      <c r="W24" s="154"/>
      <c r="X24" s="152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</row>
    <row r="25" spans="1:35" ht="12.75">
      <c r="A25" s="159"/>
      <c r="B25" s="160"/>
      <c r="C25" s="166"/>
      <c r="D25" s="160"/>
      <c r="E25" s="162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3"/>
      <c r="S25" s="160"/>
      <c r="T25" s="160"/>
      <c r="U25" s="153" t="s">
        <v>161</v>
      </c>
      <c r="V25" s="154">
        <v>1000</v>
      </c>
      <c r="W25" s="154"/>
      <c r="X25" s="152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</row>
    <row r="26" spans="1:35" ht="12.75">
      <c r="A26" s="159"/>
      <c r="B26" s="160"/>
      <c r="C26" s="166"/>
      <c r="D26" s="160"/>
      <c r="E26" s="162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3"/>
      <c r="S26" s="160"/>
      <c r="T26" s="160"/>
      <c r="U26" s="153" t="s">
        <v>162</v>
      </c>
      <c r="V26" s="154">
        <v>1500</v>
      </c>
      <c r="W26" s="154"/>
      <c r="X26" s="152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</row>
    <row r="27" spans="1:35" ht="12.75">
      <c r="E27" s="158"/>
      <c r="F27" s="158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U27" s="167"/>
      <c r="V27" s="168"/>
      <c r="W27" s="163"/>
      <c r="X27" s="163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</row>
    <row r="28" spans="1:35" ht="12.75">
      <c r="E28" s="158"/>
      <c r="F28" s="158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U28" s="169"/>
      <c r="V28" s="170"/>
      <c r="W28" s="163"/>
      <c r="X28" s="163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</row>
    <row r="29" spans="1:35" ht="12.75">
      <c r="E29" s="158"/>
      <c r="F29" s="158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W29" s="163"/>
      <c r="X29" s="163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</row>
    <row r="30" spans="1:35" ht="12.75">
      <c r="E30" s="158"/>
      <c r="F30" s="158"/>
      <c r="G30" s="145"/>
      <c r="H30" s="145"/>
      <c r="I30" s="145"/>
      <c r="J30" s="145"/>
      <c r="K30" s="145"/>
      <c r="L30" s="145"/>
      <c r="M30" s="145"/>
      <c r="N30" s="145" t="s">
        <v>128</v>
      </c>
      <c r="O30" s="145"/>
      <c r="P30" s="145"/>
      <c r="Q30" s="145"/>
      <c r="R30" s="145"/>
      <c r="S30" s="145"/>
      <c r="U30" s="163"/>
      <c r="V30" s="163"/>
      <c r="W30" s="163"/>
      <c r="X30" s="163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</row>
    <row r="31" spans="1:35" ht="12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63"/>
      <c r="V31" s="163"/>
      <c r="W31" s="163"/>
      <c r="X31" s="163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1:35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63"/>
      <c r="V32" s="163"/>
      <c r="W32" s="163"/>
      <c r="X32" s="163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</row>
    <row r="33" spans="1:35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63"/>
      <c r="V33" s="163"/>
      <c r="W33" s="163"/>
      <c r="X33" s="163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</row>
    <row r="34" spans="1:35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63"/>
      <c r="V34" s="163"/>
      <c r="W34" s="163"/>
      <c r="X34" s="163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</row>
    <row r="35" spans="1:35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63"/>
      <c r="V35" s="163"/>
      <c r="W35" s="163"/>
      <c r="X35" s="163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</row>
    <row r="36" spans="1:35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63"/>
      <c r="V36" s="163"/>
      <c r="W36" s="163"/>
      <c r="X36" s="163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</row>
    <row r="37" spans="1:35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63"/>
      <c r="V37" s="163"/>
      <c r="W37" s="163"/>
      <c r="X37" s="163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</row>
    <row r="38" spans="1:35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63"/>
      <c r="V38" s="163"/>
      <c r="W38" s="163"/>
      <c r="X38" s="163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</row>
    <row r="39" spans="1:35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63"/>
      <c r="V39" s="163"/>
      <c r="W39" s="163"/>
      <c r="X39" s="163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</row>
    <row r="40" spans="1:35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63"/>
      <c r="V40" s="163"/>
      <c r="W40" s="163"/>
      <c r="X40" s="163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</row>
    <row r="41" spans="1:35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63"/>
      <c r="V41" s="163"/>
      <c r="W41" s="163"/>
      <c r="X41" s="163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1:35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63"/>
      <c r="V42" s="163"/>
      <c r="W42" s="163"/>
      <c r="X42" s="163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</row>
    <row r="43" spans="1:35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63"/>
      <c r="V43" s="163"/>
      <c r="W43" s="163"/>
      <c r="X43" s="163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</row>
    <row r="44" spans="1:35" ht="12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63"/>
      <c r="V44" s="163"/>
      <c r="W44" s="163"/>
      <c r="X44" s="163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</row>
    <row r="45" spans="1:35" ht="12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63"/>
      <c r="V45" s="163"/>
      <c r="W45" s="163"/>
      <c r="X45" s="163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</row>
    <row r="46" spans="1:35" ht="12.75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63"/>
      <c r="V46" s="163"/>
      <c r="W46" s="163"/>
      <c r="X46" s="163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</row>
    <row r="47" spans="1:35" ht="12.7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63"/>
      <c r="V47" s="163"/>
      <c r="W47" s="163"/>
      <c r="X47" s="163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</row>
    <row r="48" spans="1:35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63"/>
      <c r="V48" s="163"/>
      <c r="W48" s="163"/>
      <c r="X48" s="163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</row>
    <row r="49" spans="1:35" ht="12.75">
      <c r="A49" s="145"/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63"/>
      <c r="V49" s="163"/>
      <c r="W49" s="163"/>
      <c r="X49" s="163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</row>
    <row r="50" spans="1:35" ht="12.7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63"/>
      <c r="V50" s="163"/>
      <c r="W50" s="163"/>
      <c r="X50" s="163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</row>
    <row r="51" spans="1:35" ht="12.7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63"/>
      <c r="V51" s="163"/>
      <c r="W51" s="163"/>
      <c r="X51" s="163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</row>
    <row r="52" spans="1:35" ht="12.75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63"/>
      <c r="V52" s="163"/>
      <c r="W52" s="163"/>
      <c r="X52" s="163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</row>
    <row r="53" spans="1:35" ht="12.75">
      <c r="A53" s="145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63"/>
      <c r="V53" s="163"/>
      <c r="W53" s="163"/>
      <c r="X53" s="163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</row>
    <row r="54" spans="1:35" ht="12.75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63"/>
      <c r="V54" s="163"/>
      <c r="W54" s="163"/>
      <c r="X54" s="163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</row>
    <row r="55" spans="1:35" ht="12.75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63"/>
      <c r="V55" s="163"/>
      <c r="W55" s="163"/>
      <c r="X55" s="163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</row>
    <row r="56" spans="1:35" ht="12.75">
      <c r="A56" s="145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63"/>
      <c r="V56" s="163"/>
      <c r="W56" s="163"/>
      <c r="X56" s="163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</row>
    <row r="57" spans="1:35" ht="12.7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63"/>
      <c r="V57" s="163"/>
      <c r="W57" s="163"/>
      <c r="X57" s="163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</row>
    <row r="58" spans="1:35" ht="12.7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63"/>
      <c r="V58" s="163"/>
      <c r="W58" s="163"/>
      <c r="X58" s="163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</row>
    <row r="59" spans="1:35" ht="12.7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63"/>
      <c r="V59" s="163"/>
      <c r="W59" s="163"/>
      <c r="X59" s="163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</row>
    <row r="60" spans="1:35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63"/>
      <c r="V60" s="163"/>
      <c r="W60" s="163"/>
      <c r="X60" s="163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</row>
    <row r="61" spans="1:35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63"/>
      <c r="V61" s="163"/>
      <c r="W61" s="163"/>
      <c r="X61" s="163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</row>
    <row r="62" spans="1:35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63"/>
      <c r="V62" s="163"/>
      <c r="W62" s="163"/>
      <c r="X62" s="163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</row>
    <row r="63" spans="1:35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63"/>
      <c r="V63" s="163"/>
      <c r="W63" s="163"/>
      <c r="X63" s="163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</row>
    <row r="64" spans="1:35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63"/>
      <c r="V64" s="163"/>
      <c r="W64" s="163"/>
      <c r="X64" s="163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</row>
    <row r="65" spans="1:35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63"/>
      <c r="V65" s="163"/>
      <c r="W65" s="163"/>
      <c r="X65" s="163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</row>
    <row r="66" spans="1:35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63"/>
      <c r="V66" s="163"/>
      <c r="W66" s="163"/>
      <c r="X66" s="163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</row>
    <row r="67" spans="1:35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63"/>
      <c r="V67" s="163"/>
      <c r="W67" s="163"/>
      <c r="X67" s="163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</row>
    <row r="68" spans="1:35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63"/>
      <c r="V68" s="163"/>
      <c r="W68" s="163"/>
      <c r="X68" s="163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</row>
    <row r="69" spans="1:35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63"/>
      <c r="V69" s="163"/>
      <c r="W69" s="163"/>
      <c r="X69" s="163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</row>
    <row r="70" spans="1:35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63"/>
      <c r="V70" s="163"/>
      <c r="W70" s="163"/>
      <c r="X70" s="163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</row>
    <row r="71" spans="1:35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63"/>
      <c r="V71" s="163"/>
      <c r="W71" s="163"/>
      <c r="X71" s="163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</row>
    <row r="72" spans="1:35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63"/>
      <c r="V72" s="163"/>
      <c r="W72" s="163"/>
      <c r="X72" s="163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</row>
    <row r="73" spans="1:35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63"/>
      <c r="V73" s="163"/>
      <c r="W73" s="163"/>
      <c r="X73" s="163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</row>
    <row r="74" spans="1:35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63"/>
      <c r="V74" s="163"/>
      <c r="W74" s="163"/>
      <c r="X74" s="163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</row>
    <row r="75" spans="1:35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63"/>
      <c r="V75" s="163"/>
      <c r="W75" s="163"/>
      <c r="X75" s="163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</row>
    <row r="76" spans="1:35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63"/>
      <c r="V76" s="163"/>
      <c r="W76" s="163"/>
      <c r="X76" s="163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</row>
    <row r="77" spans="1:35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63"/>
      <c r="V77" s="163"/>
      <c r="W77" s="163"/>
      <c r="X77" s="163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</row>
    <row r="78" spans="1:35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63"/>
      <c r="V78" s="163"/>
      <c r="W78" s="163"/>
      <c r="X78" s="163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</row>
    <row r="79" spans="1:35" ht="12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63"/>
      <c r="V79" s="163"/>
      <c r="W79" s="163"/>
      <c r="X79" s="163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</row>
    <row r="80" spans="1:35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63"/>
      <c r="V80" s="163"/>
      <c r="W80" s="163"/>
      <c r="X80" s="163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</row>
    <row r="81" spans="1:35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63"/>
      <c r="V81" s="163"/>
      <c r="W81" s="163"/>
      <c r="X81" s="163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</row>
    <row r="82" spans="1:35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63"/>
      <c r="V82" s="163"/>
      <c r="W82" s="163"/>
      <c r="X82" s="163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</row>
    <row r="83" spans="1:35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63"/>
      <c r="V83" s="163"/>
      <c r="W83" s="163"/>
      <c r="X83" s="163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</row>
    <row r="84" spans="1:35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63"/>
      <c r="V84" s="163"/>
      <c r="W84" s="163"/>
      <c r="X84" s="163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</row>
    <row r="85" spans="1:35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63"/>
      <c r="V85" s="163"/>
      <c r="W85" s="163"/>
      <c r="X85" s="163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</row>
    <row r="86" spans="1:35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63"/>
      <c r="V86" s="163"/>
      <c r="W86" s="163"/>
      <c r="X86" s="163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</row>
    <row r="87" spans="1:35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63"/>
      <c r="V87" s="163"/>
      <c r="W87" s="163"/>
      <c r="X87" s="163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</row>
    <row r="88" spans="1:35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63"/>
      <c r="V88" s="163"/>
      <c r="W88" s="163"/>
      <c r="X88" s="163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</row>
    <row r="89" spans="1:35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63"/>
      <c r="V89" s="163"/>
      <c r="W89" s="163"/>
      <c r="X89" s="163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</row>
    <row r="90" spans="1:35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63"/>
      <c r="V90" s="163"/>
      <c r="W90" s="163"/>
      <c r="X90" s="163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</row>
    <row r="91" spans="1:35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63"/>
      <c r="V91" s="163"/>
      <c r="W91" s="163"/>
      <c r="X91" s="163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</row>
    <row r="92" spans="1:35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63"/>
      <c r="V92" s="163"/>
      <c r="W92" s="163"/>
      <c r="X92" s="163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</row>
    <row r="93" spans="1:35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63"/>
      <c r="V93" s="163"/>
      <c r="W93" s="163"/>
      <c r="X93" s="163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</row>
    <row r="94" spans="1:35" ht="12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63"/>
      <c r="V94" s="163"/>
      <c r="W94" s="163"/>
      <c r="X94" s="163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</row>
    <row r="95" spans="1:35" ht="12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63"/>
      <c r="V95" s="163"/>
      <c r="W95" s="163"/>
      <c r="X95" s="163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</row>
    <row r="96" spans="1:35" ht="12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63"/>
      <c r="V96" s="163"/>
      <c r="W96" s="163"/>
      <c r="X96" s="163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</row>
    <row r="97" spans="1:35" ht="12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63"/>
      <c r="V97" s="163"/>
      <c r="W97" s="163"/>
      <c r="X97" s="163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</row>
    <row r="98" spans="1:35" ht="12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63"/>
      <c r="V98" s="163"/>
      <c r="W98" s="163"/>
      <c r="X98" s="163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</row>
    <row r="99" spans="1:35" ht="12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63"/>
      <c r="V99" s="163"/>
      <c r="W99" s="163"/>
      <c r="X99" s="163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</row>
    <row r="100" spans="1:35" ht="12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63"/>
      <c r="V100" s="163"/>
      <c r="W100" s="163"/>
      <c r="X100" s="163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</row>
    <row r="101" spans="1:35" ht="12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63"/>
      <c r="V101" s="163"/>
      <c r="W101" s="163"/>
      <c r="X101" s="163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</row>
    <row r="102" spans="1:35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63"/>
      <c r="V102" s="163"/>
      <c r="W102" s="163"/>
      <c r="X102" s="163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</row>
    <row r="103" spans="1:35" ht="12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63"/>
      <c r="V103" s="163"/>
      <c r="W103" s="163"/>
      <c r="X103" s="163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</row>
    <row r="104" spans="1:35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63"/>
      <c r="V104" s="163"/>
      <c r="W104" s="163"/>
      <c r="X104" s="163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</row>
    <row r="105" spans="1:35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63"/>
      <c r="V105" s="163"/>
      <c r="W105" s="163"/>
      <c r="X105" s="163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</row>
    <row r="106" spans="1:35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63"/>
      <c r="V106" s="163"/>
      <c r="W106" s="163"/>
      <c r="X106" s="163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</row>
    <row r="107" spans="1:35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63"/>
      <c r="V107" s="163"/>
      <c r="W107" s="163"/>
      <c r="X107" s="163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</row>
    <row r="108" spans="1:35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63"/>
      <c r="V108" s="163"/>
      <c r="W108" s="163"/>
      <c r="X108" s="163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</row>
    <row r="109" spans="1:35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63"/>
      <c r="V109" s="163"/>
      <c r="W109" s="163"/>
      <c r="X109" s="163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</row>
    <row r="110" spans="1:35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63"/>
      <c r="V110" s="163"/>
      <c r="W110" s="163"/>
      <c r="X110" s="163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</row>
    <row r="111" spans="1:35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63"/>
      <c r="V111" s="163"/>
      <c r="W111" s="163"/>
      <c r="X111" s="163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</row>
    <row r="112" spans="1:35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63"/>
      <c r="V112" s="163"/>
      <c r="W112" s="163"/>
      <c r="X112" s="163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</row>
    <row r="113" spans="1:35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63"/>
      <c r="V113" s="163"/>
      <c r="W113" s="163"/>
      <c r="X113" s="163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</row>
    <row r="114" spans="1:35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63"/>
      <c r="V114" s="163"/>
      <c r="W114" s="163"/>
      <c r="X114" s="163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</row>
    <row r="115" spans="1:35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63"/>
      <c r="V115" s="163"/>
      <c r="W115" s="163"/>
      <c r="X115" s="163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</row>
    <row r="116" spans="1:35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63"/>
      <c r="V116" s="163"/>
      <c r="W116" s="163"/>
      <c r="X116" s="163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</row>
    <row r="117" spans="1:35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63"/>
      <c r="V117" s="163"/>
      <c r="W117" s="163"/>
      <c r="X117" s="163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</row>
    <row r="118" spans="1:35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63"/>
      <c r="V118" s="163"/>
      <c r="W118" s="163"/>
      <c r="X118" s="163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</row>
    <row r="119" spans="1:35" ht="12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63"/>
      <c r="V119" s="163"/>
      <c r="W119" s="163"/>
      <c r="X119" s="163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</row>
    <row r="120" spans="1:35" ht="12.7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63"/>
      <c r="V120" s="163"/>
      <c r="W120" s="163"/>
      <c r="X120" s="163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</row>
    <row r="121" spans="1:35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63"/>
      <c r="V121" s="163"/>
      <c r="W121" s="163"/>
      <c r="X121" s="163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</row>
    <row r="122" spans="1:35" ht="12.7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63"/>
      <c r="V122" s="163"/>
      <c r="W122" s="163"/>
      <c r="X122" s="163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</row>
    <row r="123" spans="1:35" ht="12.7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63"/>
      <c r="V123" s="163"/>
      <c r="W123" s="163"/>
      <c r="X123" s="163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</row>
    <row r="124" spans="1:35" ht="12.7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63"/>
      <c r="V124" s="163"/>
      <c r="W124" s="163"/>
      <c r="X124" s="163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</row>
    <row r="125" spans="1:35" ht="12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63"/>
      <c r="V125" s="163"/>
      <c r="W125" s="163"/>
      <c r="X125" s="163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</row>
    <row r="126" spans="1:35" ht="12.7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63"/>
      <c r="V126" s="163"/>
      <c r="W126" s="163"/>
      <c r="X126" s="163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</row>
    <row r="127" spans="1:35" ht="12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63"/>
      <c r="V127" s="163"/>
      <c r="W127" s="163"/>
      <c r="X127" s="163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</row>
    <row r="128" spans="1:35" ht="12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63"/>
      <c r="V128" s="163"/>
      <c r="W128" s="163"/>
      <c r="X128" s="163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</row>
    <row r="129" spans="1:35" ht="12.7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63"/>
      <c r="V129" s="163"/>
      <c r="W129" s="163"/>
      <c r="X129" s="163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</row>
    <row r="130" spans="1:35" ht="12.7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63"/>
      <c r="V130" s="163"/>
      <c r="W130" s="163"/>
      <c r="X130" s="163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</row>
    <row r="131" spans="1:35" ht="12.7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63"/>
      <c r="V131" s="163"/>
      <c r="W131" s="163"/>
      <c r="X131" s="163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</row>
    <row r="132" spans="1:35" ht="12.7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63"/>
      <c r="V132" s="163"/>
      <c r="W132" s="163"/>
      <c r="X132" s="163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</row>
    <row r="133" spans="1:35" ht="12.7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63"/>
      <c r="V133" s="163"/>
      <c r="W133" s="163"/>
      <c r="X133" s="163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</row>
    <row r="134" spans="1:35" ht="12.7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63"/>
      <c r="V134" s="163"/>
      <c r="W134" s="163"/>
      <c r="X134" s="163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</row>
    <row r="135" spans="1:35" ht="12.7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63"/>
      <c r="V135" s="163"/>
      <c r="W135" s="163"/>
      <c r="X135" s="163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</row>
    <row r="136" spans="1:35" ht="12.7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63"/>
      <c r="V136" s="163"/>
      <c r="W136" s="163"/>
      <c r="X136" s="163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</row>
    <row r="137" spans="1:35" ht="12.7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63"/>
      <c r="V137" s="163"/>
      <c r="W137" s="163"/>
      <c r="X137" s="163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</row>
    <row r="138" spans="1:35" ht="12.7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63"/>
      <c r="V138" s="163"/>
      <c r="W138" s="163"/>
      <c r="X138" s="163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</row>
    <row r="139" spans="1:35" ht="12.7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63"/>
      <c r="V139" s="163"/>
      <c r="W139" s="163"/>
      <c r="X139" s="163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</row>
    <row r="140" spans="1:35" ht="12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63"/>
      <c r="V140" s="163"/>
      <c r="W140" s="163"/>
      <c r="X140" s="163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</row>
    <row r="141" spans="1:35" ht="12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63"/>
      <c r="V141" s="163"/>
      <c r="W141" s="163"/>
      <c r="X141" s="163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</row>
    <row r="142" spans="1:35" ht="12.7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63"/>
      <c r="V142" s="163"/>
      <c r="W142" s="163"/>
      <c r="X142" s="163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</row>
    <row r="143" spans="1:35" ht="12.7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63"/>
      <c r="V143" s="163"/>
      <c r="W143" s="163"/>
      <c r="X143" s="163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</row>
    <row r="144" spans="1:35" ht="12.7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63"/>
      <c r="V144" s="163"/>
      <c r="W144" s="163"/>
      <c r="X144" s="163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</row>
    <row r="145" spans="1:35" ht="12.7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63"/>
      <c r="V145" s="163"/>
      <c r="W145" s="163"/>
      <c r="X145" s="163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</row>
    <row r="146" spans="1:35" ht="12.7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63"/>
      <c r="V146" s="163"/>
      <c r="W146" s="163"/>
      <c r="X146" s="163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</row>
    <row r="147" spans="1:35" ht="12.7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63"/>
      <c r="V147" s="163"/>
      <c r="W147" s="163"/>
      <c r="X147" s="163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</row>
    <row r="148" spans="1:35" ht="12.7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63"/>
      <c r="V148" s="163"/>
      <c r="W148" s="163"/>
      <c r="X148" s="163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</row>
    <row r="149" spans="1:35" ht="12.7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63"/>
      <c r="V149" s="163"/>
      <c r="W149" s="163"/>
      <c r="X149" s="163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</row>
    <row r="150" spans="1:35" ht="12.7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63"/>
      <c r="V150" s="163"/>
      <c r="W150" s="163"/>
      <c r="X150" s="163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</row>
    <row r="151" spans="1:35" ht="12.7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63"/>
      <c r="V151" s="163"/>
      <c r="W151" s="163"/>
      <c r="X151" s="163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</row>
    <row r="152" spans="1:35" ht="12.7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63"/>
      <c r="V152" s="163"/>
      <c r="W152" s="163"/>
      <c r="X152" s="163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</row>
    <row r="153" spans="1:35" ht="12.7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63"/>
      <c r="V153" s="163"/>
      <c r="W153" s="163"/>
      <c r="X153" s="163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</row>
    <row r="154" spans="1:35" ht="12.7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63"/>
      <c r="V154" s="163"/>
      <c r="W154" s="163"/>
      <c r="X154" s="163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</row>
    <row r="155" spans="1:35" ht="12.7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63"/>
      <c r="V155" s="163"/>
      <c r="W155" s="163"/>
      <c r="X155" s="163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</row>
    <row r="156" spans="1:35" ht="12.7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63"/>
      <c r="V156" s="163"/>
      <c r="W156" s="163"/>
      <c r="X156" s="163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</row>
    <row r="157" spans="1:35" ht="12.7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63"/>
      <c r="V157" s="163"/>
      <c r="W157" s="163"/>
      <c r="X157" s="163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</row>
    <row r="158" spans="1:35" ht="12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63"/>
      <c r="V158" s="163"/>
      <c r="W158" s="163"/>
      <c r="X158" s="163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</row>
    <row r="159" spans="1:35" ht="12.7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63"/>
      <c r="V159" s="163"/>
      <c r="W159" s="163"/>
      <c r="X159" s="163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</row>
    <row r="160" spans="1:35" ht="12.7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63"/>
      <c r="V160" s="163"/>
      <c r="W160" s="163"/>
      <c r="X160" s="163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</row>
    <row r="161" spans="1:35" ht="12.7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63"/>
      <c r="V161" s="163"/>
      <c r="W161" s="163"/>
      <c r="X161" s="163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</row>
    <row r="162" spans="1:35" ht="12.7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63"/>
      <c r="V162" s="163"/>
      <c r="W162" s="163"/>
      <c r="X162" s="163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</row>
    <row r="163" spans="1:35" ht="12.7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63"/>
      <c r="V163" s="163"/>
      <c r="W163" s="163"/>
      <c r="X163" s="163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</row>
    <row r="164" spans="1:35" ht="12.7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63"/>
      <c r="V164" s="163"/>
      <c r="W164" s="163"/>
      <c r="X164" s="163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</row>
    <row r="165" spans="1:35" ht="12.7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63"/>
      <c r="V165" s="163"/>
      <c r="W165" s="163"/>
      <c r="X165" s="163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</row>
    <row r="166" spans="1:35" ht="12.7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63"/>
      <c r="V166" s="163"/>
      <c r="W166" s="163"/>
      <c r="X166" s="163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</row>
    <row r="167" spans="1:35" ht="12.7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63"/>
      <c r="V167" s="163"/>
      <c r="W167" s="163"/>
      <c r="X167" s="163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</row>
    <row r="168" spans="1:35" ht="12.7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63"/>
      <c r="V168" s="163"/>
      <c r="W168" s="163"/>
      <c r="X168" s="163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</row>
    <row r="169" spans="1:35" ht="12.7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63"/>
      <c r="V169" s="163"/>
      <c r="W169" s="163"/>
      <c r="X169" s="163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</row>
    <row r="170" spans="1:35" ht="12.7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63"/>
      <c r="V170" s="163"/>
      <c r="W170" s="163"/>
      <c r="X170" s="163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</row>
    <row r="171" spans="1:35" ht="12.7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63"/>
      <c r="V171" s="163"/>
      <c r="W171" s="163"/>
      <c r="X171" s="163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</row>
    <row r="172" spans="1:35" ht="12.7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63"/>
      <c r="V172" s="163"/>
      <c r="W172" s="163"/>
      <c r="X172" s="163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</row>
    <row r="173" spans="1:35" ht="12.7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63"/>
      <c r="V173" s="163"/>
      <c r="W173" s="163"/>
      <c r="X173" s="163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</row>
    <row r="174" spans="1:35" ht="12.7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63"/>
      <c r="V174" s="163"/>
      <c r="W174" s="163"/>
      <c r="X174" s="163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</row>
    <row r="175" spans="1:35" ht="12.7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63"/>
      <c r="V175" s="163"/>
      <c r="W175" s="163"/>
      <c r="X175" s="163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</row>
    <row r="176" spans="1:35" ht="12.7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63"/>
      <c r="V176" s="163"/>
      <c r="W176" s="163"/>
      <c r="X176" s="163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</row>
    <row r="177" spans="1:35" ht="12.7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63"/>
      <c r="V177" s="163"/>
      <c r="W177" s="163"/>
      <c r="X177" s="163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</row>
    <row r="178" spans="1:35" ht="12.7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63"/>
      <c r="V178" s="163"/>
      <c r="W178" s="163"/>
      <c r="X178" s="163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</row>
    <row r="179" spans="1:35" ht="12.7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63"/>
      <c r="V179" s="163"/>
      <c r="W179" s="163"/>
      <c r="X179" s="163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</row>
    <row r="180" spans="1:35" ht="12.7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63"/>
      <c r="V180" s="163"/>
      <c r="W180" s="163"/>
      <c r="X180" s="163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</row>
    <row r="181" spans="1:35" ht="12.7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63"/>
      <c r="V181" s="163"/>
      <c r="W181" s="163"/>
      <c r="X181" s="163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</row>
    <row r="182" spans="1:35" ht="12.7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63"/>
      <c r="V182" s="163"/>
      <c r="W182" s="163"/>
      <c r="X182" s="163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</row>
    <row r="183" spans="1:35" ht="12.7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63"/>
      <c r="V183" s="163"/>
      <c r="W183" s="163"/>
      <c r="X183" s="163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</row>
    <row r="184" spans="1:35" ht="12.7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63"/>
      <c r="V184" s="163"/>
      <c r="W184" s="163"/>
      <c r="X184" s="163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</row>
    <row r="185" spans="1:35" ht="12.7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63"/>
      <c r="V185" s="163"/>
      <c r="W185" s="163"/>
      <c r="X185" s="163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</row>
    <row r="186" spans="1:35" ht="12.7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63"/>
      <c r="V186" s="163"/>
      <c r="W186" s="163"/>
      <c r="X186" s="163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</row>
    <row r="187" spans="1:35" ht="12.7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63"/>
      <c r="V187" s="163"/>
      <c r="W187" s="163"/>
      <c r="X187" s="163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</row>
    <row r="188" spans="1:35" ht="12.7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63"/>
      <c r="V188" s="163"/>
      <c r="W188" s="163"/>
      <c r="X188" s="163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</row>
    <row r="189" spans="1:35" ht="12.7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63"/>
      <c r="V189" s="163"/>
      <c r="W189" s="163"/>
      <c r="X189" s="163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</row>
    <row r="190" spans="1:35" ht="12.7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63"/>
      <c r="V190" s="163"/>
      <c r="W190" s="163"/>
      <c r="X190" s="163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</row>
    <row r="191" spans="1:35" ht="12.7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63"/>
      <c r="V191" s="163"/>
      <c r="W191" s="163"/>
      <c r="X191" s="163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</row>
    <row r="192" spans="1:35" ht="12.7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63"/>
      <c r="V192" s="163"/>
      <c r="W192" s="163"/>
      <c r="X192" s="163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</row>
    <row r="193" spans="1:35" ht="12.7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63"/>
      <c r="V193" s="163"/>
      <c r="W193" s="163"/>
      <c r="X193" s="163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</row>
    <row r="194" spans="1:35" ht="12.7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63"/>
      <c r="V194" s="163"/>
      <c r="W194" s="163"/>
      <c r="X194" s="163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</row>
    <row r="195" spans="1:35" ht="12.7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63"/>
      <c r="V195" s="163"/>
      <c r="W195" s="163"/>
      <c r="X195" s="163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</row>
    <row r="196" spans="1:35" ht="12.7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63"/>
      <c r="V196" s="163"/>
      <c r="W196" s="163"/>
      <c r="X196" s="163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</row>
    <row r="197" spans="1:35" ht="12.7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63"/>
      <c r="V197" s="163"/>
      <c r="W197" s="163"/>
      <c r="X197" s="163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</row>
    <row r="198" spans="1:35" ht="12.7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63"/>
      <c r="V198" s="163"/>
      <c r="W198" s="163"/>
      <c r="X198" s="163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</row>
    <row r="199" spans="1:35" ht="12.7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63"/>
      <c r="V199" s="163"/>
      <c r="W199" s="163"/>
      <c r="X199" s="163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</row>
    <row r="200" spans="1:35" ht="12.7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63"/>
      <c r="V200" s="163"/>
      <c r="W200" s="163"/>
      <c r="X200" s="163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</row>
    <row r="201" spans="1:35" ht="12.7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63"/>
      <c r="V201" s="163"/>
      <c r="W201" s="163"/>
      <c r="X201" s="163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</row>
    <row r="202" spans="1:35" ht="12.7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63"/>
      <c r="V202" s="163"/>
      <c r="W202" s="163"/>
      <c r="X202" s="163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</row>
    <row r="203" spans="1:35" ht="12.7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63"/>
      <c r="V203" s="163"/>
      <c r="W203" s="163"/>
      <c r="X203" s="163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</row>
    <row r="204" spans="1:35" ht="12.7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63"/>
      <c r="V204" s="163"/>
      <c r="W204" s="163"/>
      <c r="X204" s="163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</row>
    <row r="205" spans="1:35" ht="12.7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63"/>
      <c r="V205" s="163"/>
      <c r="W205" s="163"/>
      <c r="X205" s="163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</row>
    <row r="206" spans="1:35" ht="12.7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63"/>
      <c r="V206" s="163"/>
      <c r="W206" s="163"/>
      <c r="X206" s="163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</row>
    <row r="207" spans="1:35" ht="12.7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63"/>
      <c r="V207" s="163"/>
      <c r="W207" s="163"/>
      <c r="X207" s="163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</row>
    <row r="208" spans="1:35" ht="12.7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63"/>
      <c r="V208" s="163"/>
      <c r="W208" s="163"/>
      <c r="X208" s="163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</row>
    <row r="209" spans="1:35" ht="12.7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63"/>
      <c r="V209" s="163"/>
      <c r="W209" s="163"/>
      <c r="X209" s="163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</row>
    <row r="210" spans="1:35" ht="12.7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63"/>
      <c r="V210" s="163"/>
      <c r="W210" s="163"/>
      <c r="X210" s="163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</row>
    <row r="211" spans="1:35" ht="12.7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63"/>
      <c r="V211" s="163"/>
      <c r="W211" s="163"/>
      <c r="X211" s="163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</row>
    <row r="212" spans="1:35" ht="12.7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63"/>
      <c r="V212" s="163"/>
      <c r="W212" s="163"/>
      <c r="X212" s="163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</row>
    <row r="213" spans="1:35" ht="12.7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63"/>
      <c r="V213" s="163"/>
      <c r="W213" s="163"/>
      <c r="X213" s="163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</row>
    <row r="214" spans="1:35" ht="12.7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63"/>
      <c r="V214" s="163"/>
      <c r="W214" s="163"/>
      <c r="X214" s="163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</row>
    <row r="215" spans="1:35" ht="12.7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63"/>
      <c r="V215" s="163"/>
      <c r="W215" s="163"/>
      <c r="X215" s="163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</row>
    <row r="216" spans="1:35" ht="12.7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63"/>
      <c r="V216" s="163"/>
      <c r="W216" s="163"/>
      <c r="X216" s="163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</row>
    <row r="217" spans="1:35" ht="12.7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63"/>
      <c r="V217" s="163"/>
      <c r="W217" s="163"/>
      <c r="X217" s="163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</row>
    <row r="218" spans="1:35" ht="12.7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63"/>
      <c r="V218" s="163"/>
      <c r="W218" s="163"/>
      <c r="X218" s="163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</row>
    <row r="219" spans="1:35" ht="12.7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63"/>
      <c r="V219" s="163"/>
      <c r="W219" s="163"/>
      <c r="X219" s="163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</row>
    <row r="220" spans="1:35" ht="12.7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63"/>
      <c r="V220" s="163"/>
      <c r="W220" s="163"/>
      <c r="X220" s="163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</row>
    <row r="221" spans="1:35" ht="12.7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63"/>
      <c r="V221" s="163"/>
      <c r="W221" s="163"/>
      <c r="X221" s="163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</row>
    <row r="222" spans="1:35" ht="12.7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63"/>
      <c r="V222" s="163"/>
      <c r="W222" s="163"/>
      <c r="X222" s="163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</row>
    <row r="223" spans="1:35" ht="12.7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63"/>
      <c r="V223" s="163"/>
      <c r="W223" s="163"/>
      <c r="X223" s="163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</row>
    <row r="224" spans="1:35" ht="12.7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63"/>
      <c r="V224" s="163"/>
      <c r="W224" s="163"/>
      <c r="X224" s="163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</row>
    <row r="225" spans="1:35" ht="12.7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63"/>
      <c r="V225" s="163"/>
      <c r="W225" s="163"/>
      <c r="X225" s="163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</row>
    <row r="226" spans="1:35" ht="12.7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63"/>
      <c r="V226" s="163"/>
      <c r="W226" s="163"/>
      <c r="X226" s="163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</row>
    <row r="227" spans="1:35" ht="12.7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63"/>
      <c r="V227" s="163"/>
      <c r="W227" s="163"/>
      <c r="X227" s="163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</row>
    <row r="228" spans="1:35" ht="12.7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63"/>
      <c r="V228" s="163"/>
      <c r="W228" s="163"/>
      <c r="X228" s="163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</row>
    <row r="229" spans="1:35" ht="12.7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63"/>
      <c r="V229" s="163"/>
      <c r="W229" s="163"/>
      <c r="X229" s="163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</row>
    <row r="230" spans="1:35" ht="12.7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63"/>
      <c r="V230" s="163"/>
      <c r="W230" s="163"/>
      <c r="X230" s="163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</row>
    <row r="231" spans="1:35" ht="12.7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63"/>
      <c r="V231" s="163"/>
      <c r="W231" s="163"/>
      <c r="X231" s="163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</row>
    <row r="232" spans="1:35" ht="12.7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63"/>
      <c r="V232" s="163"/>
      <c r="W232" s="163"/>
      <c r="X232" s="163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</row>
    <row r="233" spans="1:35" ht="12.7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63"/>
      <c r="V233" s="163"/>
      <c r="W233" s="163"/>
      <c r="X233" s="163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</row>
    <row r="234" spans="1:35" ht="12.7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63"/>
      <c r="V234" s="163"/>
      <c r="W234" s="163"/>
      <c r="X234" s="163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</row>
    <row r="235" spans="1:35" ht="12.7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63"/>
      <c r="V235" s="163"/>
      <c r="W235" s="163"/>
      <c r="X235" s="163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</row>
    <row r="236" spans="1:35" ht="12.7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63"/>
      <c r="V236" s="163"/>
      <c r="W236" s="163"/>
      <c r="X236" s="163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</row>
    <row r="237" spans="1:35" ht="12.7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63"/>
      <c r="V237" s="163"/>
      <c r="W237" s="163"/>
      <c r="X237" s="163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</row>
    <row r="238" spans="1:35" ht="12.7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63"/>
      <c r="V238" s="163"/>
      <c r="W238" s="163"/>
      <c r="X238" s="163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</row>
    <row r="239" spans="1:35" ht="12.7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63"/>
      <c r="V239" s="163"/>
      <c r="W239" s="163"/>
      <c r="X239" s="163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</row>
    <row r="240" spans="1:35" ht="12.7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63"/>
      <c r="V240" s="163"/>
      <c r="W240" s="163"/>
      <c r="X240" s="163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</row>
    <row r="241" spans="1:35" ht="12.7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63"/>
      <c r="V241" s="163"/>
      <c r="W241" s="163"/>
      <c r="X241" s="163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</row>
    <row r="242" spans="1:35" ht="12.7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63"/>
      <c r="V242" s="163"/>
      <c r="W242" s="163"/>
      <c r="X242" s="163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</row>
    <row r="243" spans="1:35" ht="12.7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63"/>
      <c r="V243" s="163"/>
      <c r="W243" s="163"/>
      <c r="X243" s="163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</row>
    <row r="244" spans="1:35" ht="12.7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63"/>
      <c r="V244" s="163"/>
      <c r="W244" s="163"/>
      <c r="X244" s="163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</row>
    <row r="245" spans="1:35" ht="12.7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63"/>
      <c r="V245" s="163"/>
      <c r="W245" s="163"/>
      <c r="X245" s="163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</row>
    <row r="246" spans="1:35" ht="12.7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63"/>
      <c r="V246" s="163"/>
      <c r="W246" s="163"/>
      <c r="X246" s="163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</row>
    <row r="247" spans="1:35" ht="12.7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63"/>
      <c r="V247" s="163"/>
      <c r="W247" s="163"/>
      <c r="X247" s="163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</row>
    <row r="248" spans="1:35" ht="12.7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63"/>
      <c r="V248" s="163"/>
      <c r="W248" s="163"/>
      <c r="X248" s="163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</row>
    <row r="249" spans="1:35" ht="12.7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63"/>
      <c r="V249" s="163"/>
      <c r="W249" s="163"/>
      <c r="X249" s="163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</row>
    <row r="250" spans="1:35" ht="12.7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63"/>
      <c r="V250" s="163"/>
      <c r="W250" s="163"/>
      <c r="X250" s="163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</row>
    <row r="251" spans="1:35" ht="12.7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63"/>
      <c r="V251" s="163"/>
      <c r="W251" s="163"/>
      <c r="X251" s="163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</row>
    <row r="252" spans="1:35" ht="12.7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63"/>
      <c r="V252" s="163"/>
      <c r="W252" s="163"/>
      <c r="X252" s="163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</row>
    <row r="253" spans="1:35" ht="12.7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63"/>
      <c r="V253" s="163"/>
      <c r="W253" s="163"/>
      <c r="X253" s="163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</row>
    <row r="254" spans="1:35" ht="12.7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63"/>
      <c r="V254" s="163"/>
      <c r="W254" s="163"/>
      <c r="X254" s="163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</row>
    <row r="255" spans="1:35" ht="12.7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63"/>
      <c r="V255" s="163"/>
      <c r="W255" s="163"/>
      <c r="X255" s="163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</row>
    <row r="256" spans="1:35" ht="12.7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63"/>
      <c r="V256" s="163"/>
      <c r="W256" s="163"/>
      <c r="X256" s="163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</row>
    <row r="257" spans="1:35" ht="12.7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63"/>
      <c r="V257" s="163"/>
      <c r="W257" s="163"/>
      <c r="X257" s="163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</row>
    <row r="258" spans="1:35" ht="12.7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63"/>
      <c r="V258" s="163"/>
      <c r="W258" s="163"/>
      <c r="X258" s="163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</row>
    <row r="259" spans="1:35" ht="12.7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63"/>
      <c r="V259" s="163"/>
      <c r="W259" s="163"/>
      <c r="X259" s="163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</row>
    <row r="260" spans="1:35" ht="12.7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63"/>
      <c r="V260" s="163"/>
      <c r="W260" s="163"/>
      <c r="X260" s="163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</row>
    <row r="261" spans="1:35" ht="12.7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63"/>
      <c r="V261" s="163"/>
      <c r="W261" s="163"/>
      <c r="X261" s="163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</row>
    <row r="262" spans="1:35" ht="12.7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63"/>
      <c r="V262" s="163"/>
      <c r="W262" s="163"/>
      <c r="X262" s="163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</row>
    <row r="263" spans="1:35" ht="12.7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63"/>
      <c r="V263" s="163"/>
      <c r="W263" s="163"/>
      <c r="X263" s="163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</row>
    <row r="264" spans="1:35" ht="12.7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63"/>
      <c r="V264" s="163"/>
      <c r="W264" s="163"/>
      <c r="X264" s="163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</row>
    <row r="265" spans="1:35" ht="12.7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63"/>
      <c r="V265" s="163"/>
      <c r="W265" s="163"/>
      <c r="X265" s="163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</row>
    <row r="266" spans="1:35" ht="12.7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63"/>
      <c r="V266" s="163"/>
      <c r="W266" s="163"/>
      <c r="X266" s="163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</row>
    <row r="267" spans="1:35" ht="12.7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63"/>
      <c r="V267" s="163"/>
      <c r="W267" s="163"/>
      <c r="X267" s="163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</row>
    <row r="268" spans="1:35" ht="12.7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63"/>
      <c r="V268" s="163"/>
      <c r="W268" s="163"/>
      <c r="X268" s="163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</row>
    <row r="269" spans="1:35" ht="12.7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63"/>
      <c r="V269" s="163"/>
      <c r="W269" s="163"/>
      <c r="X269" s="163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</row>
    <row r="270" spans="1:35" ht="12.7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63"/>
      <c r="V270" s="163"/>
      <c r="W270" s="163"/>
      <c r="X270" s="163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</row>
    <row r="271" spans="1:35" ht="12.7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63"/>
      <c r="V271" s="163"/>
      <c r="W271" s="163"/>
      <c r="X271" s="163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</row>
    <row r="272" spans="1:35" ht="12.7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63"/>
      <c r="V272" s="163"/>
      <c r="W272" s="163"/>
      <c r="X272" s="163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</row>
    <row r="273" spans="1:35" ht="12.75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63"/>
      <c r="V273" s="163"/>
      <c r="W273" s="163"/>
      <c r="X273" s="163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</row>
    <row r="274" spans="1:35" ht="12.75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63"/>
      <c r="V274" s="163"/>
      <c r="W274" s="163"/>
      <c r="X274" s="163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</row>
    <row r="275" spans="1:35" ht="12.75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63"/>
      <c r="V275" s="163"/>
      <c r="W275" s="163"/>
      <c r="X275" s="163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</row>
    <row r="276" spans="1:35" ht="12.7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63"/>
      <c r="V276" s="163"/>
      <c r="W276" s="163"/>
      <c r="X276" s="163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</row>
    <row r="277" spans="1:35" ht="12.75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63"/>
      <c r="V277" s="163"/>
      <c r="W277" s="163"/>
      <c r="X277" s="163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</row>
    <row r="278" spans="1:35" ht="12.75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63"/>
      <c r="V278" s="163"/>
      <c r="W278" s="163"/>
      <c r="X278" s="163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</row>
    <row r="279" spans="1:35" ht="12.75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63"/>
      <c r="V279" s="163"/>
      <c r="W279" s="163"/>
      <c r="X279" s="163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</row>
    <row r="280" spans="1:35" ht="12.75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63"/>
      <c r="V280" s="163"/>
      <c r="W280" s="163"/>
      <c r="X280" s="163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</row>
    <row r="281" spans="1:35" ht="12.75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63"/>
      <c r="V281" s="163"/>
      <c r="W281" s="163"/>
      <c r="X281" s="163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</row>
    <row r="282" spans="1:35" ht="12.75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63"/>
      <c r="V282" s="163"/>
      <c r="W282" s="163"/>
      <c r="X282" s="163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</row>
    <row r="283" spans="1:35" ht="12.7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63"/>
      <c r="V283" s="163"/>
      <c r="W283" s="163"/>
      <c r="X283" s="163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</row>
    <row r="284" spans="1:35" ht="12.75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63"/>
      <c r="V284" s="163"/>
      <c r="W284" s="163"/>
      <c r="X284" s="163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</row>
    <row r="285" spans="1:35" ht="12.7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63"/>
      <c r="V285" s="163"/>
      <c r="W285" s="163"/>
      <c r="X285" s="163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</row>
    <row r="286" spans="1:35" ht="12.75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63"/>
      <c r="V286" s="163"/>
      <c r="W286" s="163"/>
      <c r="X286" s="163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</row>
    <row r="287" spans="1:35" ht="12.75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63"/>
      <c r="V287" s="163"/>
      <c r="W287" s="163"/>
      <c r="X287" s="163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</row>
    <row r="288" spans="1:35" ht="12.75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63"/>
      <c r="V288" s="163"/>
      <c r="W288" s="163"/>
      <c r="X288" s="163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</row>
    <row r="289" spans="1:35" ht="12.75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63"/>
      <c r="V289" s="163"/>
      <c r="W289" s="163"/>
      <c r="X289" s="163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</row>
    <row r="290" spans="1:35" ht="12.75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63"/>
      <c r="V290" s="163"/>
      <c r="W290" s="163"/>
      <c r="X290" s="163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</row>
    <row r="291" spans="1:35" ht="12.75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63"/>
      <c r="V291" s="163"/>
      <c r="W291" s="163"/>
      <c r="X291" s="163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</row>
    <row r="292" spans="1:35" ht="12.75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63"/>
      <c r="V292" s="163"/>
      <c r="W292" s="163"/>
      <c r="X292" s="163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</row>
    <row r="293" spans="1:35" ht="12.75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63"/>
      <c r="V293" s="163"/>
      <c r="W293" s="163"/>
      <c r="X293" s="163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</row>
    <row r="294" spans="1:35" ht="12.7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63"/>
      <c r="V294" s="163"/>
      <c r="W294" s="163"/>
      <c r="X294" s="163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</row>
    <row r="295" spans="1:35" ht="12.75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63"/>
      <c r="V295" s="163"/>
      <c r="W295" s="163"/>
      <c r="X295" s="163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</row>
    <row r="296" spans="1:35" ht="12.75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63"/>
      <c r="V296" s="163"/>
      <c r="W296" s="163"/>
      <c r="X296" s="163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</row>
    <row r="297" spans="1:35" ht="12.75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63"/>
      <c r="V297" s="163"/>
      <c r="W297" s="163"/>
      <c r="X297" s="163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</row>
    <row r="298" spans="1:35" ht="12.75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63"/>
      <c r="V298" s="163"/>
      <c r="W298" s="163"/>
      <c r="X298" s="163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</row>
    <row r="299" spans="1:35" ht="12.75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63"/>
      <c r="V299" s="163"/>
      <c r="W299" s="163"/>
      <c r="X299" s="163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</row>
    <row r="300" spans="1:35" ht="12.75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63"/>
      <c r="V300" s="163"/>
      <c r="W300" s="163"/>
      <c r="X300" s="163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</row>
    <row r="301" spans="1:35" ht="12.75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63"/>
      <c r="V301" s="163"/>
      <c r="W301" s="163"/>
      <c r="X301" s="163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</row>
    <row r="302" spans="1:35" ht="12.75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63"/>
      <c r="V302" s="163"/>
      <c r="W302" s="163"/>
      <c r="X302" s="163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</row>
    <row r="303" spans="1:35" ht="12.7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63"/>
      <c r="V303" s="163"/>
      <c r="W303" s="163"/>
      <c r="X303" s="163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</row>
    <row r="304" spans="1:35" ht="12.75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63"/>
      <c r="V304" s="163"/>
      <c r="W304" s="163"/>
      <c r="X304" s="163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</row>
    <row r="305" spans="1:35" ht="12.75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63"/>
      <c r="V305" s="163"/>
      <c r="W305" s="163"/>
      <c r="X305" s="163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</row>
    <row r="306" spans="1:35" ht="12.75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63"/>
      <c r="V306" s="163"/>
      <c r="W306" s="163"/>
      <c r="X306" s="163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</row>
    <row r="307" spans="1:35" ht="12.75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63"/>
      <c r="V307" s="163"/>
      <c r="W307" s="163"/>
      <c r="X307" s="163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</row>
    <row r="308" spans="1:35" ht="12.75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63"/>
      <c r="V308" s="163"/>
      <c r="W308" s="163"/>
      <c r="X308" s="163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</row>
    <row r="309" spans="1:35" ht="12.75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63"/>
      <c r="V309" s="163"/>
      <c r="W309" s="163"/>
      <c r="X309" s="163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</row>
    <row r="310" spans="1:35" ht="12.75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63"/>
      <c r="V310" s="163"/>
      <c r="W310" s="163"/>
      <c r="X310" s="163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</row>
    <row r="311" spans="1:35" ht="12.75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63"/>
      <c r="V311" s="163"/>
      <c r="W311" s="163"/>
      <c r="X311" s="163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</row>
    <row r="312" spans="1:35" ht="12.7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63"/>
      <c r="V312" s="163"/>
      <c r="W312" s="163"/>
      <c r="X312" s="163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</row>
    <row r="313" spans="1:35" ht="12.75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63"/>
      <c r="V313" s="163"/>
      <c r="W313" s="163"/>
      <c r="X313" s="163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</row>
    <row r="314" spans="1:35" ht="12.75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63"/>
      <c r="V314" s="163"/>
      <c r="W314" s="163"/>
      <c r="X314" s="163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</row>
    <row r="315" spans="1:35" ht="12.75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63"/>
      <c r="V315" s="163"/>
      <c r="W315" s="163"/>
      <c r="X315" s="163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</row>
    <row r="316" spans="1:35" ht="12.75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63"/>
      <c r="V316" s="163"/>
      <c r="W316" s="163"/>
      <c r="X316" s="163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</row>
    <row r="317" spans="1:35" ht="12.75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63"/>
      <c r="V317" s="163"/>
      <c r="W317" s="163"/>
      <c r="X317" s="163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</row>
    <row r="318" spans="1:35" ht="12.75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63"/>
      <c r="V318" s="163"/>
      <c r="W318" s="163"/>
      <c r="X318" s="163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</row>
    <row r="319" spans="1:35" ht="12.75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63"/>
      <c r="V319" s="163"/>
      <c r="W319" s="163"/>
      <c r="X319" s="163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</row>
    <row r="320" spans="1:35" ht="12.7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63"/>
      <c r="V320" s="163"/>
      <c r="W320" s="163"/>
      <c r="X320" s="163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</row>
    <row r="321" spans="1:35" ht="12.75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63"/>
      <c r="V321" s="163"/>
      <c r="W321" s="163"/>
      <c r="X321" s="163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</row>
    <row r="322" spans="1:35" ht="12.75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63"/>
      <c r="V322" s="163"/>
      <c r="W322" s="163"/>
      <c r="X322" s="163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</row>
    <row r="323" spans="1:35" ht="12.75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63"/>
      <c r="V323" s="163"/>
      <c r="W323" s="163"/>
      <c r="X323" s="163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</row>
    <row r="324" spans="1:35" ht="12.75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63"/>
      <c r="V324" s="163"/>
      <c r="W324" s="163"/>
      <c r="X324" s="163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</row>
    <row r="325" spans="1:35" ht="12.75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63"/>
      <c r="V325" s="163"/>
      <c r="W325" s="163"/>
      <c r="X325" s="163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</row>
    <row r="326" spans="1:35" ht="12.75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63"/>
      <c r="V326" s="163"/>
      <c r="W326" s="163"/>
      <c r="X326" s="163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</row>
    <row r="327" spans="1:35" ht="12.7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63"/>
      <c r="V327" s="163"/>
      <c r="W327" s="163"/>
      <c r="X327" s="163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</row>
    <row r="328" spans="1:35" ht="12.75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63"/>
      <c r="V328" s="163"/>
      <c r="W328" s="163"/>
      <c r="X328" s="163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</row>
    <row r="329" spans="1:35" ht="12.7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63"/>
      <c r="V329" s="163"/>
      <c r="W329" s="163"/>
      <c r="X329" s="163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</row>
    <row r="330" spans="1:35" ht="12.75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63"/>
      <c r="V330" s="163"/>
      <c r="W330" s="163"/>
      <c r="X330" s="163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</row>
    <row r="331" spans="1:35" ht="12.75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63"/>
      <c r="V331" s="163"/>
      <c r="W331" s="163"/>
      <c r="X331" s="163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</row>
    <row r="332" spans="1:35" ht="12.75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63"/>
      <c r="V332" s="163"/>
      <c r="W332" s="163"/>
      <c r="X332" s="163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</row>
    <row r="333" spans="1:35" ht="12.75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63"/>
      <c r="V333" s="163"/>
      <c r="W333" s="163"/>
      <c r="X333" s="163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</row>
    <row r="334" spans="1:35" ht="12.75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63"/>
      <c r="V334" s="163"/>
      <c r="W334" s="163"/>
      <c r="X334" s="163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</row>
    <row r="335" spans="1:35" ht="12.75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63"/>
      <c r="V335" s="163"/>
      <c r="W335" s="163"/>
      <c r="X335" s="163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</row>
    <row r="336" spans="1:35" ht="12.7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63"/>
      <c r="V336" s="163"/>
      <c r="W336" s="163"/>
      <c r="X336" s="163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</row>
    <row r="337" spans="1:35" ht="12.75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63"/>
      <c r="V337" s="163"/>
      <c r="W337" s="163"/>
      <c r="X337" s="163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</row>
    <row r="338" spans="1:35" ht="12.7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63"/>
      <c r="V338" s="163"/>
      <c r="W338" s="163"/>
      <c r="X338" s="163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</row>
    <row r="339" spans="1:35" ht="12.75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63"/>
      <c r="V339" s="163"/>
      <c r="W339" s="163"/>
      <c r="X339" s="163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</row>
    <row r="340" spans="1:35" ht="12.75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63"/>
      <c r="V340" s="163"/>
      <c r="W340" s="163"/>
      <c r="X340" s="163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</row>
    <row r="341" spans="1:35" ht="12.75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63"/>
      <c r="V341" s="163"/>
      <c r="W341" s="163"/>
      <c r="X341" s="163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</row>
    <row r="342" spans="1:35" ht="12.75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63"/>
      <c r="V342" s="163"/>
      <c r="W342" s="163"/>
      <c r="X342" s="163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</row>
    <row r="343" spans="1:35" ht="12.75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63"/>
      <c r="V343" s="163"/>
      <c r="W343" s="163"/>
      <c r="X343" s="163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</row>
    <row r="344" spans="1:35" ht="12.75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63"/>
      <c r="V344" s="163"/>
      <c r="W344" s="163"/>
      <c r="X344" s="163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</row>
    <row r="345" spans="1:35" ht="12.75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63"/>
      <c r="V345" s="163"/>
      <c r="W345" s="163"/>
      <c r="X345" s="163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</row>
    <row r="346" spans="1:35" ht="12.75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63"/>
      <c r="V346" s="163"/>
      <c r="W346" s="163"/>
      <c r="X346" s="163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</row>
    <row r="347" spans="1:35" ht="12.7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63"/>
      <c r="V347" s="163"/>
      <c r="W347" s="163"/>
      <c r="X347" s="163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</row>
    <row r="348" spans="1:35" ht="12.75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63"/>
      <c r="V348" s="163"/>
      <c r="W348" s="163"/>
      <c r="X348" s="163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</row>
    <row r="349" spans="1:35" ht="12.75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63"/>
      <c r="V349" s="163"/>
      <c r="W349" s="163"/>
      <c r="X349" s="163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</row>
    <row r="350" spans="1:35" ht="12.75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63"/>
      <c r="V350" s="163"/>
      <c r="W350" s="163"/>
      <c r="X350" s="163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</row>
    <row r="351" spans="1:35" ht="12.75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63"/>
      <c r="V351" s="163"/>
      <c r="W351" s="163"/>
      <c r="X351" s="163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</row>
    <row r="352" spans="1:35" ht="12.75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63"/>
      <c r="V352" s="163"/>
      <c r="W352" s="163"/>
      <c r="X352" s="163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</row>
    <row r="353" spans="1:35" ht="12.75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63"/>
      <c r="V353" s="163"/>
      <c r="W353" s="163"/>
      <c r="X353" s="163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</row>
    <row r="354" spans="1:35" ht="12.75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63"/>
      <c r="V354" s="163"/>
      <c r="W354" s="163"/>
      <c r="X354" s="163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</row>
    <row r="355" spans="1:35" ht="12.75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63"/>
      <c r="V355" s="163"/>
      <c r="W355" s="163"/>
      <c r="X355" s="163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</row>
    <row r="356" spans="1:35" ht="12.7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63"/>
      <c r="V356" s="163"/>
      <c r="W356" s="163"/>
      <c r="X356" s="163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</row>
    <row r="357" spans="1:35" ht="12.75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63"/>
      <c r="V357" s="163"/>
      <c r="W357" s="163"/>
      <c r="X357" s="163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</row>
    <row r="358" spans="1:35" ht="12.75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63"/>
      <c r="V358" s="163"/>
      <c r="W358" s="163"/>
      <c r="X358" s="163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</row>
    <row r="359" spans="1:35" ht="12.75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63"/>
      <c r="V359" s="163"/>
      <c r="W359" s="163"/>
      <c r="X359" s="163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</row>
    <row r="360" spans="1:35" ht="12.75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63"/>
      <c r="V360" s="163"/>
      <c r="W360" s="163"/>
      <c r="X360" s="163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</row>
    <row r="361" spans="1:35" ht="12.75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63"/>
      <c r="V361" s="163"/>
      <c r="W361" s="163"/>
      <c r="X361" s="163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</row>
    <row r="362" spans="1:35" ht="12.75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63"/>
      <c r="V362" s="163"/>
      <c r="W362" s="163"/>
      <c r="X362" s="163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</row>
    <row r="363" spans="1:35" ht="12.75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63"/>
      <c r="V363" s="163"/>
      <c r="W363" s="163"/>
      <c r="X363" s="163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</row>
    <row r="364" spans="1:35" ht="12.75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63"/>
      <c r="V364" s="163"/>
      <c r="W364" s="163"/>
      <c r="X364" s="163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</row>
    <row r="365" spans="1:35" ht="12.7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63"/>
      <c r="V365" s="163"/>
      <c r="W365" s="163"/>
      <c r="X365" s="163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</row>
    <row r="366" spans="1:35" ht="12.75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63"/>
      <c r="V366" s="163"/>
      <c r="W366" s="163"/>
      <c r="X366" s="163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</row>
    <row r="367" spans="1:35" ht="12.75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63"/>
      <c r="V367" s="163"/>
      <c r="W367" s="163"/>
      <c r="X367" s="163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</row>
    <row r="368" spans="1:35" ht="12.75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63"/>
      <c r="V368" s="163"/>
      <c r="W368" s="163"/>
      <c r="X368" s="163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</row>
    <row r="369" spans="1:35" ht="12.75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63"/>
      <c r="V369" s="163"/>
      <c r="W369" s="163"/>
      <c r="X369" s="163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</row>
    <row r="370" spans="1:35" ht="12.75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63"/>
      <c r="V370" s="163"/>
      <c r="W370" s="163"/>
      <c r="X370" s="163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</row>
    <row r="371" spans="1:35" ht="12.75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63"/>
      <c r="V371" s="163"/>
      <c r="W371" s="163"/>
      <c r="X371" s="163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</row>
    <row r="372" spans="1:35" ht="12.75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63"/>
      <c r="V372" s="163"/>
      <c r="W372" s="163"/>
      <c r="X372" s="163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</row>
    <row r="373" spans="1:35" ht="12.7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63"/>
      <c r="V373" s="163"/>
      <c r="W373" s="163"/>
      <c r="X373" s="163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</row>
    <row r="374" spans="1:35" ht="12.75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63"/>
      <c r="V374" s="163"/>
      <c r="W374" s="163"/>
      <c r="X374" s="163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</row>
    <row r="375" spans="1:35" ht="12.75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63"/>
      <c r="V375" s="163"/>
      <c r="W375" s="163"/>
      <c r="X375" s="163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</row>
    <row r="376" spans="1:35" ht="12.75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63"/>
      <c r="V376" s="163"/>
      <c r="W376" s="163"/>
      <c r="X376" s="163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</row>
    <row r="377" spans="1:35" ht="12.75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63"/>
      <c r="V377" s="163"/>
      <c r="W377" s="163"/>
      <c r="X377" s="163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</row>
    <row r="378" spans="1:35" ht="12.75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63"/>
      <c r="V378" s="163"/>
      <c r="W378" s="163"/>
      <c r="X378" s="163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</row>
    <row r="379" spans="1:35" ht="12.75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63"/>
      <c r="V379" s="163"/>
      <c r="W379" s="163"/>
      <c r="X379" s="163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</row>
    <row r="380" spans="1:35" ht="12.7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63"/>
      <c r="V380" s="163"/>
      <c r="W380" s="163"/>
      <c r="X380" s="163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</row>
    <row r="381" spans="1:35" ht="12.75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63"/>
      <c r="V381" s="163"/>
      <c r="W381" s="163"/>
      <c r="X381" s="163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</row>
    <row r="382" spans="1:35" ht="12.7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63"/>
      <c r="V382" s="163"/>
      <c r="W382" s="163"/>
      <c r="X382" s="163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</row>
    <row r="383" spans="1:35" ht="12.75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63"/>
      <c r="V383" s="163"/>
      <c r="W383" s="163"/>
      <c r="X383" s="163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</row>
    <row r="384" spans="1:35" ht="12.75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63"/>
      <c r="V384" s="163"/>
      <c r="W384" s="163"/>
      <c r="X384" s="163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</row>
    <row r="385" spans="1:35" ht="12.75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63"/>
      <c r="V385" s="163"/>
      <c r="W385" s="163"/>
      <c r="X385" s="163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</row>
    <row r="386" spans="1:35" ht="12.75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63"/>
      <c r="V386" s="163"/>
      <c r="W386" s="163"/>
      <c r="X386" s="163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</row>
    <row r="387" spans="1:35" ht="12.75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63"/>
      <c r="V387" s="163"/>
      <c r="W387" s="163"/>
      <c r="X387" s="163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</row>
    <row r="388" spans="1:35" ht="12.75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63"/>
      <c r="V388" s="163"/>
      <c r="W388" s="163"/>
      <c r="X388" s="163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</row>
    <row r="389" spans="1:35" ht="12.7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63"/>
      <c r="V389" s="163"/>
      <c r="W389" s="163"/>
      <c r="X389" s="163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</row>
    <row r="390" spans="1:35" ht="12.75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63"/>
      <c r="V390" s="163"/>
      <c r="W390" s="163"/>
      <c r="X390" s="163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</row>
    <row r="391" spans="1:35" ht="12.7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63"/>
      <c r="V391" s="163"/>
      <c r="W391" s="163"/>
      <c r="X391" s="163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</row>
    <row r="392" spans="1:35" ht="12.75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63"/>
      <c r="V392" s="163"/>
      <c r="W392" s="163"/>
      <c r="X392" s="163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</row>
    <row r="393" spans="1:35" ht="12.75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63"/>
      <c r="V393" s="163"/>
      <c r="W393" s="163"/>
      <c r="X393" s="163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</row>
    <row r="394" spans="1:35" ht="12.75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63"/>
      <c r="V394" s="163"/>
      <c r="W394" s="163"/>
      <c r="X394" s="163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</row>
    <row r="395" spans="1:35" ht="12.75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63"/>
      <c r="V395" s="163"/>
      <c r="W395" s="163"/>
      <c r="X395" s="163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</row>
    <row r="396" spans="1:35" ht="12.75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63"/>
      <c r="V396" s="163"/>
      <c r="W396" s="163"/>
      <c r="X396" s="163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</row>
    <row r="397" spans="1:35" ht="12.75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63"/>
      <c r="V397" s="163"/>
      <c r="W397" s="163"/>
      <c r="X397" s="163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</row>
    <row r="398" spans="1:35" ht="12.75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63"/>
      <c r="V398" s="163"/>
      <c r="W398" s="163"/>
      <c r="X398" s="163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</row>
    <row r="399" spans="1:35" ht="12.75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63"/>
      <c r="V399" s="163"/>
      <c r="W399" s="163"/>
      <c r="X399" s="163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</row>
    <row r="400" spans="1:35" ht="12.7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63"/>
      <c r="V400" s="163"/>
      <c r="W400" s="163"/>
      <c r="X400" s="163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</row>
    <row r="401" spans="1:35" ht="12.75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63"/>
      <c r="V401" s="163"/>
      <c r="W401" s="163"/>
      <c r="X401" s="163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</row>
    <row r="402" spans="1:35" ht="12.75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63"/>
      <c r="V402" s="163"/>
      <c r="W402" s="163"/>
      <c r="X402" s="163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</row>
    <row r="403" spans="1:35" ht="12.75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63"/>
      <c r="V403" s="163"/>
      <c r="W403" s="163"/>
      <c r="X403" s="163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</row>
    <row r="404" spans="1:35" ht="12.75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63"/>
      <c r="V404" s="163"/>
      <c r="W404" s="163"/>
      <c r="X404" s="163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</row>
    <row r="405" spans="1:35" ht="12.75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63"/>
      <c r="V405" s="163"/>
      <c r="W405" s="163"/>
      <c r="X405" s="163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</row>
    <row r="406" spans="1:35" ht="12.75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63"/>
      <c r="V406" s="163"/>
      <c r="W406" s="163"/>
      <c r="X406" s="163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</row>
    <row r="407" spans="1:35" ht="12.75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63"/>
      <c r="V407" s="163"/>
      <c r="W407" s="163"/>
      <c r="X407" s="163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</row>
    <row r="408" spans="1:35" ht="12.75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63"/>
      <c r="V408" s="163"/>
      <c r="W408" s="163"/>
      <c r="X408" s="163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</row>
    <row r="409" spans="1:35" ht="12.7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63"/>
      <c r="V409" s="163"/>
      <c r="W409" s="163"/>
      <c r="X409" s="163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</row>
    <row r="410" spans="1:35" ht="12.75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63"/>
      <c r="V410" s="163"/>
      <c r="W410" s="163"/>
      <c r="X410" s="163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</row>
    <row r="411" spans="1:35" ht="12.75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63"/>
      <c r="V411" s="163"/>
      <c r="W411" s="163"/>
      <c r="X411" s="163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</row>
    <row r="412" spans="1:35" ht="12.75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63"/>
      <c r="V412" s="163"/>
      <c r="W412" s="163"/>
      <c r="X412" s="163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</row>
    <row r="413" spans="1:35" ht="12.75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63"/>
      <c r="V413" s="163"/>
      <c r="W413" s="163"/>
      <c r="X413" s="163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</row>
    <row r="414" spans="1:35" ht="12.75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63"/>
      <c r="V414" s="163"/>
      <c r="W414" s="163"/>
      <c r="X414" s="163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</row>
    <row r="415" spans="1:35" ht="12.75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63"/>
      <c r="V415" s="163"/>
      <c r="W415" s="163"/>
      <c r="X415" s="163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</row>
    <row r="416" spans="1:35" ht="12.75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63"/>
      <c r="V416" s="163"/>
      <c r="W416" s="163"/>
      <c r="X416" s="163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</row>
    <row r="417" spans="1:35" ht="12.75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63"/>
      <c r="V417" s="163"/>
      <c r="W417" s="163"/>
      <c r="X417" s="163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</row>
    <row r="418" spans="1:35" ht="12.7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63"/>
      <c r="V418" s="163"/>
      <c r="W418" s="163"/>
      <c r="X418" s="163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</row>
    <row r="419" spans="1:35" ht="12.75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63"/>
      <c r="V419" s="163"/>
      <c r="W419" s="163"/>
      <c r="X419" s="163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</row>
    <row r="420" spans="1:35" ht="12.75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63"/>
      <c r="V420" s="163"/>
      <c r="W420" s="163"/>
      <c r="X420" s="163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</row>
    <row r="421" spans="1:35" ht="12.75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63"/>
      <c r="V421" s="163"/>
      <c r="W421" s="163"/>
      <c r="X421" s="163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</row>
    <row r="422" spans="1:35" ht="12.75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63"/>
      <c r="V422" s="163"/>
      <c r="W422" s="163"/>
      <c r="X422" s="163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</row>
    <row r="423" spans="1:35" ht="12.75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63"/>
      <c r="V423" s="163"/>
      <c r="W423" s="163"/>
      <c r="X423" s="163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</row>
    <row r="424" spans="1:35" ht="12.75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63"/>
      <c r="V424" s="163"/>
      <c r="W424" s="163"/>
      <c r="X424" s="163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</row>
    <row r="425" spans="1:35" ht="12.75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63"/>
      <c r="V425" s="163"/>
      <c r="W425" s="163"/>
      <c r="X425" s="163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</row>
    <row r="426" spans="1:35" ht="12.7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63"/>
      <c r="V426" s="163"/>
      <c r="W426" s="163"/>
      <c r="X426" s="163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</row>
    <row r="427" spans="1:35" ht="12.75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63"/>
      <c r="V427" s="163"/>
      <c r="W427" s="163"/>
      <c r="X427" s="163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</row>
    <row r="428" spans="1:35" ht="12.75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63"/>
      <c r="V428" s="163"/>
      <c r="W428" s="163"/>
      <c r="X428" s="163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</row>
    <row r="429" spans="1:35" ht="12.75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63"/>
      <c r="V429" s="163"/>
      <c r="W429" s="163"/>
      <c r="X429" s="163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</row>
    <row r="430" spans="1:35" ht="12.75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63"/>
      <c r="V430" s="163"/>
      <c r="W430" s="163"/>
      <c r="X430" s="163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</row>
    <row r="431" spans="1:35" ht="12.75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63"/>
      <c r="V431" s="163"/>
      <c r="W431" s="163"/>
      <c r="X431" s="163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</row>
    <row r="432" spans="1:35" ht="12.75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63"/>
      <c r="V432" s="163"/>
      <c r="W432" s="163"/>
      <c r="X432" s="163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</row>
    <row r="433" spans="1:35" ht="12.7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63"/>
      <c r="V433" s="163"/>
      <c r="W433" s="163"/>
      <c r="X433" s="163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</row>
    <row r="434" spans="1:35" ht="12.75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63"/>
      <c r="V434" s="163"/>
      <c r="W434" s="163"/>
      <c r="X434" s="163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</row>
    <row r="435" spans="1:35" ht="12.7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63"/>
      <c r="V435" s="163"/>
      <c r="W435" s="163"/>
      <c r="X435" s="163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</row>
    <row r="436" spans="1:35" ht="12.75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63"/>
      <c r="V436" s="163"/>
      <c r="W436" s="163"/>
      <c r="X436" s="163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</row>
    <row r="437" spans="1:35" ht="12.75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63"/>
      <c r="V437" s="163"/>
      <c r="W437" s="163"/>
      <c r="X437" s="163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</row>
    <row r="438" spans="1:35" ht="12.75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63"/>
      <c r="V438" s="163"/>
      <c r="W438" s="163"/>
      <c r="X438" s="163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</row>
    <row r="439" spans="1:35" ht="12.75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63"/>
      <c r="V439" s="163"/>
      <c r="W439" s="163"/>
      <c r="X439" s="163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</row>
    <row r="440" spans="1:35" ht="12.75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63"/>
      <c r="V440" s="163"/>
      <c r="W440" s="163"/>
      <c r="X440" s="163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</row>
    <row r="441" spans="1:35" ht="12.75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63"/>
      <c r="V441" s="163"/>
      <c r="W441" s="163"/>
      <c r="X441" s="163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</row>
    <row r="442" spans="1:35" ht="12.7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63"/>
      <c r="V442" s="163"/>
      <c r="W442" s="163"/>
      <c r="X442" s="163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</row>
    <row r="443" spans="1:35" ht="12.75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63"/>
      <c r="V443" s="163"/>
      <c r="W443" s="163"/>
      <c r="X443" s="163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</row>
    <row r="444" spans="1:35" ht="12.7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63"/>
      <c r="V444" s="163"/>
      <c r="W444" s="163"/>
      <c r="X444" s="163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</row>
    <row r="445" spans="1:35" ht="12.75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63"/>
      <c r="V445" s="163"/>
      <c r="W445" s="163"/>
      <c r="X445" s="163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</row>
    <row r="446" spans="1:35" ht="12.75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63"/>
      <c r="V446" s="163"/>
      <c r="W446" s="163"/>
      <c r="X446" s="163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</row>
    <row r="447" spans="1:35" ht="12.75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63"/>
      <c r="V447" s="163"/>
      <c r="W447" s="163"/>
      <c r="X447" s="163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</row>
    <row r="448" spans="1:35" ht="12.75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63"/>
      <c r="V448" s="163"/>
      <c r="W448" s="163"/>
      <c r="X448" s="163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</row>
    <row r="449" spans="1:35" ht="12.75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63"/>
      <c r="V449" s="163"/>
      <c r="W449" s="163"/>
      <c r="X449" s="163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</row>
    <row r="450" spans="1:35" ht="12.75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63"/>
      <c r="V450" s="163"/>
      <c r="W450" s="163"/>
      <c r="X450" s="163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</row>
    <row r="451" spans="1:35" ht="12.75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63"/>
      <c r="V451" s="163"/>
      <c r="W451" s="163"/>
      <c r="X451" s="163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</row>
    <row r="452" spans="1:35" ht="12.75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63"/>
      <c r="V452" s="163"/>
      <c r="W452" s="163"/>
      <c r="X452" s="163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</row>
    <row r="453" spans="1:35" ht="12.7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63"/>
      <c r="V453" s="163"/>
      <c r="W453" s="163"/>
      <c r="X453" s="163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</row>
    <row r="454" spans="1:35" ht="12.75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63"/>
      <c r="V454" s="163"/>
      <c r="W454" s="163"/>
      <c r="X454" s="163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</row>
    <row r="455" spans="1:35" ht="12.75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63"/>
      <c r="V455" s="163"/>
      <c r="W455" s="163"/>
      <c r="X455" s="163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</row>
    <row r="456" spans="1:35" ht="12.75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63"/>
      <c r="V456" s="163"/>
      <c r="W456" s="163"/>
      <c r="X456" s="163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</row>
    <row r="457" spans="1:35" ht="12.75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63"/>
      <c r="V457" s="163"/>
      <c r="W457" s="163"/>
      <c r="X457" s="163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</row>
    <row r="458" spans="1:35" ht="12.75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63"/>
      <c r="V458" s="163"/>
      <c r="W458" s="163"/>
      <c r="X458" s="163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</row>
    <row r="459" spans="1:35" ht="12.75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63"/>
      <c r="V459" s="163"/>
      <c r="W459" s="163"/>
      <c r="X459" s="163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</row>
    <row r="460" spans="1:35" ht="12.75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63"/>
      <c r="V460" s="163"/>
      <c r="W460" s="163"/>
      <c r="X460" s="163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</row>
    <row r="461" spans="1:35" ht="12.75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63"/>
      <c r="V461" s="163"/>
      <c r="W461" s="163"/>
      <c r="X461" s="163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</row>
    <row r="462" spans="1:35" ht="12.7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63"/>
      <c r="V462" s="163"/>
      <c r="W462" s="163"/>
      <c r="X462" s="163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</row>
    <row r="463" spans="1:35" ht="12.75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63"/>
      <c r="V463" s="163"/>
      <c r="W463" s="163"/>
      <c r="X463" s="163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</row>
    <row r="464" spans="1:35" ht="12.75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63"/>
      <c r="V464" s="163"/>
      <c r="W464" s="163"/>
      <c r="X464" s="163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</row>
    <row r="465" spans="1:35" ht="12.75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63"/>
      <c r="V465" s="163"/>
      <c r="W465" s="163"/>
      <c r="X465" s="163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</row>
    <row r="466" spans="1:35" ht="12.75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63"/>
      <c r="V466" s="163"/>
      <c r="W466" s="163"/>
      <c r="X466" s="163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</row>
    <row r="467" spans="1:35" ht="12.75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63"/>
      <c r="V467" s="163"/>
      <c r="W467" s="163"/>
      <c r="X467" s="163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</row>
    <row r="468" spans="1:35" ht="12.75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63"/>
      <c r="V468" s="163"/>
      <c r="W468" s="163"/>
      <c r="X468" s="163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</row>
    <row r="469" spans="1:35" ht="12.75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63"/>
      <c r="V469" s="163"/>
      <c r="W469" s="163"/>
      <c r="X469" s="163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</row>
    <row r="470" spans="1:35" ht="12.75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63"/>
      <c r="V470" s="163"/>
      <c r="W470" s="163"/>
      <c r="X470" s="163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</row>
    <row r="471" spans="1:35" ht="12.7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63"/>
      <c r="V471" s="163"/>
      <c r="W471" s="163"/>
      <c r="X471" s="163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</row>
    <row r="472" spans="1:35" ht="12.75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63"/>
      <c r="V472" s="163"/>
      <c r="W472" s="163"/>
      <c r="X472" s="163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</row>
    <row r="473" spans="1:35" ht="12.75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63"/>
      <c r="V473" s="163"/>
      <c r="W473" s="163"/>
      <c r="X473" s="163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</row>
    <row r="474" spans="1:35" ht="12.75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63"/>
      <c r="V474" s="163"/>
      <c r="W474" s="163"/>
      <c r="X474" s="163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</row>
    <row r="475" spans="1:35" ht="12.75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63"/>
      <c r="V475" s="163"/>
      <c r="W475" s="163"/>
      <c r="X475" s="163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</row>
    <row r="476" spans="1:35" ht="12.75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63"/>
      <c r="V476" s="163"/>
      <c r="W476" s="163"/>
      <c r="X476" s="163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</row>
    <row r="477" spans="1:35" ht="12.75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63"/>
      <c r="V477" s="163"/>
      <c r="W477" s="163"/>
      <c r="X477" s="163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</row>
    <row r="478" spans="1:35" ht="12.75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63"/>
      <c r="V478" s="163"/>
      <c r="W478" s="163"/>
      <c r="X478" s="163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</row>
    <row r="479" spans="1:35" ht="12.7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63"/>
      <c r="V479" s="163"/>
      <c r="W479" s="163"/>
      <c r="X479" s="163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</row>
    <row r="480" spans="1:35" ht="12.75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63"/>
      <c r="V480" s="163"/>
      <c r="W480" s="163"/>
      <c r="X480" s="163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</row>
    <row r="481" spans="1:35" ht="12.75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63"/>
      <c r="V481" s="163"/>
      <c r="W481" s="163"/>
      <c r="X481" s="163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</row>
    <row r="482" spans="1:35" ht="12.75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63"/>
      <c r="V482" s="163"/>
      <c r="W482" s="163"/>
      <c r="X482" s="163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</row>
    <row r="483" spans="1:35" ht="12.75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63"/>
      <c r="V483" s="163"/>
      <c r="W483" s="163"/>
      <c r="X483" s="163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</row>
    <row r="484" spans="1:35" ht="12.75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63"/>
      <c r="V484" s="163"/>
      <c r="W484" s="163"/>
      <c r="X484" s="163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</row>
    <row r="485" spans="1:35" ht="12.75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63"/>
      <c r="V485" s="163"/>
      <c r="W485" s="163"/>
      <c r="X485" s="163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</row>
    <row r="486" spans="1:35" ht="12.7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63"/>
      <c r="V486" s="163"/>
      <c r="W486" s="163"/>
      <c r="X486" s="163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</row>
    <row r="487" spans="1:35" ht="12.75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63"/>
      <c r="V487" s="163"/>
      <c r="W487" s="163"/>
      <c r="X487" s="163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</row>
    <row r="488" spans="1:35" ht="12.7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63"/>
      <c r="V488" s="163"/>
      <c r="W488" s="163"/>
      <c r="X488" s="163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</row>
    <row r="489" spans="1:35" ht="12.75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63"/>
      <c r="V489" s="163"/>
      <c r="W489" s="163"/>
      <c r="X489" s="163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</row>
    <row r="490" spans="1:35" ht="12.75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63"/>
      <c r="V490" s="163"/>
      <c r="W490" s="163"/>
      <c r="X490" s="163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</row>
    <row r="491" spans="1:35" ht="12.75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63"/>
      <c r="V491" s="163"/>
      <c r="W491" s="163"/>
      <c r="X491" s="163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</row>
    <row r="492" spans="1:35" ht="12.75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63"/>
      <c r="V492" s="163"/>
      <c r="W492" s="163"/>
      <c r="X492" s="163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</row>
    <row r="493" spans="1:35" ht="12.75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63"/>
      <c r="V493" s="163"/>
      <c r="W493" s="163"/>
      <c r="X493" s="163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</row>
    <row r="494" spans="1:35" ht="12.75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63"/>
      <c r="V494" s="163"/>
      <c r="W494" s="163"/>
      <c r="X494" s="163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</row>
    <row r="495" spans="1:35" ht="12.7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63"/>
      <c r="V495" s="163"/>
      <c r="W495" s="163"/>
      <c r="X495" s="163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</row>
    <row r="496" spans="1:35" ht="12.75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63"/>
      <c r="V496" s="163"/>
      <c r="W496" s="163"/>
      <c r="X496" s="163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</row>
    <row r="497" spans="1:35" ht="12.7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63"/>
      <c r="V497" s="163"/>
      <c r="W497" s="163"/>
      <c r="X497" s="163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</row>
    <row r="498" spans="1:35" ht="12.75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63"/>
      <c r="V498" s="163"/>
      <c r="W498" s="163"/>
      <c r="X498" s="163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</row>
    <row r="499" spans="1:35" ht="12.75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63"/>
      <c r="V499" s="163"/>
      <c r="W499" s="163"/>
      <c r="X499" s="163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</row>
    <row r="500" spans="1:35" ht="12.75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63"/>
      <c r="V500" s="163"/>
      <c r="W500" s="163"/>
      <c r="X500" s="163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</row>
    <row r="501" spans="1:35" ht="12.75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63"/>
      <c r="V501" s="163"/>
      <c r="W501" s="163"/>
      <c r="X501" s="163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</row>
    <row r="502" spans="1:35" ht="12.7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63"/>
      <c r="V502" s="163"/>
      <c r="W502" s="163"/>
      <c r="X502" s="163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</row>
    <row r="503" spans="1:35" ht="12.75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63"/>
      <c r="V503" s="163"/>
      <c r="W503" s="163"/>
      <c r="X503" s="163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</row>
    <row r="504" spans="1:35" ht="12.7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63"/>
      <c r="V504" s="163"/>
      <c r="W504" s="163"/>
      <c r="X504" s="163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</row>
    <row r="505" spans="1:35" ht="12.75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63"/>
      <c r="V505" s="163"/>
      <c r="W505" s="163"/>
      <c r="X505" s="163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</row>
    <row r="506" spans="1:35" ht="12.7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63"/>
      <c r="V506" s="163"/>
      <c r="W506" s="163"/>
      <c r="X506" s="163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</row>
    <row r="507" spans="1:35" ht="12.75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63"/>
      <c r="V507" s="163"/>
      <c r="W507" s="163"/>
      <c r="X507" s="163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</row>
    <row r="508" spans="1:35" ht="12.7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63"/>
      <c r="V508" s="163"/>
      <c r="W508" s="163"/>
      <c r="X508" s="163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</row>
    <row r="509" spans="1:35" ht="12.75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63"/>
      <c r="V509" s="163"/>
      <c r="W509" s="163"/>
      <c r="X509" s="163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</row>
    <row r="510" spans="1:35" ht="12.7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63"/>
      <c r="V510" s="163"/>
      <c r="W510" s="163"/>
      <c r="X510" s="163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</row>
    <row r="511" spans="1:35" ht="12.75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63"/>
      <c r="V511" s="163"/>
      <c r="W511" s="163"/>
      <c r="X511" s="163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</row>
    <row r="512" spans="1:35" ht="12.7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63"/>
      <c r="V512" s="163"/>
      <c r="W512" s="163"/>
      <c r="X512" s="163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</row>
    <row r="513" spans="1:35" ht="12.75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63"/>
      <c r="V513" s="163"/>
      <c r="W513" s="163"/>
      <c r="X513" s="163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</row>
    <row r="514" spans="1:35" ht="12.7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63"/>
      <c r="V514" s="163"/>
      <c r="W514" s="163"/>
      <c r="X514" s="163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</row>
    <row r="515" spans="1:35" ht="12.7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63"/>
      <c r="V515" s="163"/>
      <c r="W515" s="163"/>
      <c r="X515" s="163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</row>
    <row r="516" spans="1:35" ht="12.7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63"/>
      <c r="V516" s="163"/>
      <c r="W516" s="163"/>
      <c r="X516" s="163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</row>
    <row r="517" spans="1:35" ht="12.75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63"/>
      <c r="V517" s="163"/>
      <c r="W517" s="163"/>
      <c r="X517" s="163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</row>
    <row r="518" spans="1:35" ht="12.7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63"/>
      <c r="V518" s="163"/>
      <c r="W518" s="163"/>
      <c r="X518" s="163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</row>
    <row r="519" spans="1:35" ht="12.75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63"/>
      <c r="V519" s="163"/>
      <c r="W519" s="163"/>
      <c r="X519" s="163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</row>
    <row r="520" spans="1:35" ht="12.7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63"/>
      <c r="V520" s="163"/>
      <c r="W520" s="163"/>
      <c r="X520" s="163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</row>
    <row r="521" spans="1:35" ht="12.75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63"/>
      <c r="V521" s="163"/>
      <c r="W521" s="163"/>
      <c r="X521" s="163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</row>
    <row r="522" spans="1:35" ht="12.7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63"/>
      <c r="V522" s="163"/>
      <c r="W522" s="163"/>
      <c r="X522" s="163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</row>
    <row r="523" spans="1:35" ht="12.75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63"/>
      <c r="V523" s="163"/>
      <c r="W523" s="163"/>
      <c r="X523" s="163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</row>
    <row r="524" spans="1:35" ht="12.7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63"/>
      <c r="V524" s="163"/>
      <c r="W524" s="163"/>
      <c r="X524" s="163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</row>
    <row r="525" spans="1:35" ht="12.75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63"/>
      <c r="V525" s="163"/>
      <c r="W525" s="163"/>
      <c r="X525" s="163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</row>
    <row r="526" spans="1:35" ht="12.7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63"/>
      <c r="V526" s="163"/>
      <c r="W526" s="163"/>
      <c r="X526" s="163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</row>
    <row r="527" spans="1:35" ht="12.75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63"/>
      <c r="V527" s="163"/>
      <c r="W527" s="163"/>
      <c r="X527" s="163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</row>
    <row r="528" spans="1:35" ht="12.7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63"/>
      <c r="V528" s="163"/>
      <c r="W528" s="163"/>
      <c r="X528" s="163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</row>
    <row r="529" spans="1:35" ht="12.75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63"/>
      <c r="V529" s="163"/>
      <c r="W529" s="163"/>
      <c r="X529" s="163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</row>
    <row r="530" spans="1:35" ht="12.7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63"/>
      <c r="V530" s="163"/>
      <c r="W530" s="163"/>
      <c r="X530" s="163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</row>
    <row r="531" spans="1:35" ht="12.75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63"/>
      <c r="V531" s="163"/>
      <c r="W531" s="163"/>
      <c r="X531" s="163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</row>
    <row r="532" spans="1:35" ht="12.7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63"/>
      <c r="V532" s="163"/>
      <c r="W532" s="163"/>
      <c r="X532" s="163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</row>
    <row r="533" spans="1:35" ht="12.75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63"/>
      <c r="V533" s="163"/>
      <c r="W533" s="163"/>
      <c r="X533" s="163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</row>
    <row r="534" spans="1:35" ht="12.7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63"/>
      <c r="V534" s="163"/>
      <c r="W534" s="163"/>
      <c r="X534" s="163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</row>
    <row r="535" spans="1:35" ht="12.75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63"/>
      <c r="V535" s="163"/>
      <c r="W535" s="163"/>
      <c r="X535" s="163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</row>
    <row r="536" spans="1:35" ht="12.7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63"/>
      <c r="V536" s="163"/>
      <c r="W536" s="163"/>
      <c r="X536" s="163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</row>
    <row r="537" spans="1:35" ht="12.75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63"/>
      <c r="V537" s="163"/>
      <c r="W537" s="163"/>
      <c r="X537" s="163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</row>
    <row r="538" spans="1:35" ht="12.7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63"/>
      <c r="V538" s="163"/>
      <c r="W538" s="163"/>
      <c r="X538" s="163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</row>
    <row r="539" spans="1:35" ht="12.7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63"/>
      <c r="V539" s="163"/>
      <c r="W539" s="163"/>
      <c r="X539" s="163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</row>
    <row r="540" spans="1:35" ht="12.7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63"/>
      <c r="V540" s="163"/>
      <c r="W540" s="163"/>
      <c r="X540" s="163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</row>
    <row r="541" spans="1:35" ht="12.7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63"/>
      <c r="V541" s="163"/>
      <c r="W541" s="163"/>
      <c r="X541" s="163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</row>
    <row r="542" spans="1:35" ht="12.7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63"/>
      <c r="V542" s="163"/>
      <c r="W542" s="163"/>
      <c r="X542" s="163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</row>
    <row r="543" spans="1:35" ht="12.75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63"/>
      <c r="V543" s="163"/>
      <c r="W543" s="163"/>
      <c r="X543" s="163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</row>
    <row r="544" spans="1:35" ht="12.7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63"/>
      <c r="V544" s="163"/>
      <c r="W544" s="163"/>
      <c r="X544" s="163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</row>
    <row r="545" spans="1:35" ht="12.75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63"/>
      <c r="V545" s="163"/>
      <c r="W545" s="163"/>
      <c r="X545" s="163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</row>
    <row r="546" spans="1:35" ht="12.7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63"/>
      <c r="V546" s="163"/>
      <c r="W546" s="163"/>
      <c r="X546" s="163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</row>
    <row r="547" spans="1:35" ht="12.75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63"/>
      <c r="V547" s="163"/>
      <c r="W547" s="163"/>
      <c r="X547" s="163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</row>
    <row r="548" spans="1:35" ht="12.7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63"/>
      <c r="V548" s="163"/>
      <c r="W548" s="163"/>
      <c r="X548" s="163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</row>
    <row r="549" spans="1:35" ht="12.75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63"/>
      <c r="V549" s="163"/>
      <c r="W549" s="163"/>
      <c r="X549" s="163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</row>
    <row r="550" spans="1:35" ht="12.7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63"/>
      <c r="V550" s="163"/>
      <c r="W550" s="163"/>
      <c r="X550" s="163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</row>
    <row r="551" spans="1:35" ht="12.75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63"/>
      <c r="V551" s="163"/>
      <c r="W551" s="163"/>
      <c r="X551" s="163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</row>
    <row r="552" spans="1:35" ht="12.7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63"/>
      <c r="V552" s="163"/>
      <c r="W552" s="163"/>
      <c r="X552" s="163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</row>
    <row r="553" spans="1:35" ht="12.75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63"/>
      <c r="V553" s="163"/>
      <c r="W553" s="163"/>
      <c r="X553" s="163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</row>
    <row r="554" spans="1:35" ht="12.7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63"/>
      <c r="V554" s="163"/>
      <c r="W554" s="163"/>
      <c r="X554" s="163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</row>
    <row r="555" spans="1:35" ht="12.75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63"/>
      <c r="V555" s="163"/>
      <c r="W555" s="163"/>
      <c r="X555" s="163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</row>
    <row r="556" spans="1:35" ht="12.7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63"/>
      <c r="V556" s="163"/>
      <c r="W556" s="163"/>
      <c r="X556" s="163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</row>
    <row r="557" spans="1:35" ht="12.75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63"/>
      <c r="V557" s="163"/>
      <c r="W557" s="163"/>
      <c r="X557" s="163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</row>
    <row r="558" spans="1:35" ht="12.7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63"/>
      <c r="V558" s="163"/>
      <c r="W558" s="163"/>
      <c r="X558" s="163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</row>
    <row r="559" spans="1:35" ht="12.7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63"/>
      <c r="V559" s="163"/>
      <c r="W559" s="163"/>
      <c r="X559" s="163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</row>
    <row r="560" spans="1:35" ht="12.7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63"/>
      <c r="V560" s="163"/>
      <c r="W560" s="163"/>
      <c r="X560" s="163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</row>
    <row r="561" spans="1:35" ht="12.75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63"/>
      <c r="V561" s="163"/>
      <c r="W561" s="163"/>
      <c r="X561" s="163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</row>
    <row r="562" spans="1:35" ht="12.7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63"/>
      <c r="V562" s="163"/>
      <c r="W562" s="163"/>
      <c r="X562" s="163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</row>
    <row r="563" spans="1:35" ht="12.75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63"/>
      <c r="V563" s="163"/>
      <c r="W563" s="163"/>
      <c r="X563" s="163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</row>
    <row r="564" spans="1:35" ht="12.7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63"/>
      <c r="V564" s="163"/>
      <c r="W564" s="163"/>
      <c r="X564" s="163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</row>
    <row r="565" spans="1:35" ht="12.75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63"/>
      <c r="V565" s="163"/>
      <c r="W565" s="163"/>
      <c r="X565" s="163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</row>
    <row r="566" spans="1:35" ht="12.7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63"/>
      <c r="V566" s="163"/>
      <c r="W566" s="163"/>
      <c r="X566" s="163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</row>
    <row r="567" spans="1:35" ht="12.75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63"/>
      <c r="V567" s="163"/>
      <c r="W567" s="163"/>
      <c r="X567" s="163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</row>
    <row r="568" spans="1:35" ht="12.7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63"/>
      <c r="V568" s="163"/>
      <c r="W568" s="163"/>
      <c r="X568" s="163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</row>
    <row r="569" spans="1:35" ht="12.75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63"/>
      <c r="V569" s="163"/>
      <c r="W569" s="163"/>
      <c r="X569" s="163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</row>
    <row r="570" spans="1:35" ht="12.7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63"/>
      <c r="V570" s="163"/>
      <c r="W570" s="163"/>
      <c r="X570" s="163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</row>
    <row r="571" spans="1:35" ht="12.75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63"/>
      <c r="V571" s="163"/>
      <c r="W571" s="163"/>
      <c r="X571" s="163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</row>
    <row r="572" spans="1:35" ht="12.7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63"/>
      <c r="V572" s="163"/>
      <c r="W572" s="163"/>
      <c r="X572" s="163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</row>
    <row r="573" spans="1:35" ht="12.75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63"/>
      <c r="V573" s="163"/>
      <c r="W573" s="163"/>
      <c r="X573" s="163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</row>
    <row r="574" spans="1:35" ht="12.7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63"/>
      <c r="V574" s="163"/>
      <c r="W574" s="163"/>
      <c r="X574" s="163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</row>
    <row r="575" spans="1:35" ht="12.75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63"/>
      <c r="V575" s="163"/>
      <c r="W575" s="163"/>
      <c r="X575" s="163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</row>
    <row r="576" spans="1:35" ht="12.7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63"/>
      <c r="V576" s="163"/>
      <c r="W576" s="163"/>
      <c r="X576" s="163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</row>
    <row r="577" spans="1:35" ht="12.7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63"/>
      <c r="V577" s="163"/>
      <c r="W577" s="163"/>
      <c r="X577" s="163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</row>
    <row r="578" spans="1:35" ht="12.7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63"/>
      <c r="V578" s="163"/>
      <c r="W578" s="163"/>
      <c r="X578" s="163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</row>
    <row r="579" spans="1:35" ht="12.75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63"/>
      <c r="V579" s="163"/>
      <c r="W579" s="163"/>
      <c r="X579" s="163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</row>
    <row r="580" spans="1:35" ht="12.7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63"/>
      <c r="V580" s="163"/>
      <c r="W580" s="163"/>
      <c r="X580" s="163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</row>
    <row r="581" spans="1:35" ht="12.75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63"/>
      <c r="V581" s="163"/>
      <c r="W581" s="163"/>
      <c r="X581" s="163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</row>
    <row r="582" spans="1:35" ht="12.7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63"/>
      <c r="V582" s="163"/>
      <c r="W582" s="163"/>
      <c r="X582" s="163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</row>
    <row r="583" spans="1:35" ht="12.75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63"/>
      <c r="V583" s="163"/>
      <c r="W583" s="163"/>
      <c r="X583" s="163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</row>
    <row r="584" spans="1:35" ht="12.7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63"/>
      <c r="V584" s="163"/>
      <c r="W584" s="163"/>
      <c r="X584" s="163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</row>
    <row r="585" spans="1:35" ht="12.7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63"/>
      <c r="V585" s="163"/>
      <c r="W585" s="163"/>
      <c r="X585" s="163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</row>
    <row r="586" spans="1:35" ht="12.7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63"/>
      <c r="V586" s="163"/>
      <c r="W586" s="163"/>
      <c r="X586" s="163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</row>
    <row r="587" spans="1:35" ht="12.75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63"/>
      <c r="V587" s="163"/>
      <c r="W587" s="163"/>
      <c r="X587" s="163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</row>
    <row r="588" spans="1:35" ht="12.7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63"/>
      <c r="V588" s="163"/>
      <c r="W588" s="163"/>
      <c r="X588" s="163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</row>
    <row r="589" spans="1:35" ht="12.75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63"/>
      <c r="V589" s="163"/>
      <c r="W589" s="163"/>
      <c r="X589" s="163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</row>
    <row r="590" spans="1:35" ht="12.7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63"/>
      <c r="V590" s="163"/>
      <c r="W590" s="163"/>
      <c r="X590" s="163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</row>
    <row r="591" spans="1:35" ht="12.75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63"/>
      <c r="V591" s="163"/>
      <c r="W591" s="163"/>
      <c r="X591" s="163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</row>
    <row r="592" spans="1:35" ht="12.7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63"/>
      <c r="V592" s="163"/>
      <c r="W592" s="163"/>
      <c r="X592" s="163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</row>
    <row r="593" spans="1:35" ht="12.75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63"/>
      <c r="V593" s="163"/>
      <c r="W593" s="163"/>
      <c r="X593" s="163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</row>
    <row r="594" spans="1:35" ht="12.7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63"/>
      <c r="V594" s="163"/>
      <c r="W594" s="163"/>
      <c r="X594" s="163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</row>
    <row r="595" spans="1:35" ht="12.75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63"/>
      <c r="V595" s="163"/>
      <c r="W595" s="163"/>
      <c r="X595" s="163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</row>
    <row r="596" spans="1:35" ht="12.7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63"/>
      <c r="V596" s="163"/>
      <c r="W596" s="163"/>
      <c r="X596" s="163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</row>
    <row r="597" spans="1:35" ht="12.75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63"/>
      <c r="V597" s="163"/>
      <c r="W597" s="163"/>
      <c r="X597" s="163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</row>
    <row r="598" spans="1:35" ht="12.7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63"/>
      <c r="V598" s="163"/>
      <c r="W598" s="163"/>
      <c r="X598" s="163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</row>
    <row r="599" spans="1:35" ht="12.75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63"/>
      <c r="V599" s="163"/>
      <c r="W599" s="163"/>
      <c r="X599" s="163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</row>
    <row r="600" spans="1:35" ht="12.7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63"/>
      <c r="V600" s="163"/>
      <c r="W600" s="163"/>
      <c r="X600" s="163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</row>
    <row r="601" spans="1:35" ht="12.7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63"/>
      <c r="V601" s="163"/>
      <c r="W601" s="163"/>
      <c r="X601" s="163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</row>
    <row r="602" spans="1:35" ht="12.7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63"/>
      <c r="V602" s="163"/>
      <c r="W602" s="163"/>
      <c r="X602" s="163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</row>
    <row r="603" spans="1:35" ht="12.7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63"/>
      <c r="V603" s="163"/>
      <c r="W603" s="163"/>
      <c r="X603" s="163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</row>
    <row r="604" spans="1:35" ht="12.7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63"/>
      <c r="V604" s="163"/>
      <c r="W604" s="163"/>
      <c r="X604" s="163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</row>
    <row r="605" spans="1:35" ht="12.75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63"/>
      <c r="V605" s="163"/>
      <c r="W605" s="163"/>
      <c r="X605" s="163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</row>
    <row r="606" spans="1:35" ht="12.7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63"/>
      <c r="V606" s="163"/>
      <c r="W606" s="163"/>
      <c r="X606" s="163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</row>
    <row r="607" spans="1:35" ht="12.75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63"/>
      <c r="V607" s="163"/>
      <c r="W607" s="163"/>
      <c r="X607" s="163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</row>
    <row r="608" spans="1:35" ht="12.7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63"/>
      <c r="V608" s="163"/>
      <c r="W608" s="163"/>
      <c r="X608" s="163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</row>
    <row r="609" spans="1:35" ht="12.75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63"/>
      <c r="V609" s="163"/>
      <c r="W609" s="163"/>
      <c r="X609" s="163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</row>
    <row r="610" spans="1:35" ht="12.7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63"/>
      <c r="V610" s="163"/>
      <c r="W610" s="163"/>
      <c r="X610" s="163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</row>
    <row r="611" spans="1:35" ht="12.75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63"/>
      <c r="V611" s="163"/>
      <c r="W611" s="163"/>
      <c r="X611" s="163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</row>
    <row r="612" spans="1:35" ht="12.7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63"/>
      <c r="V612" s="163"/>
      <c r="W612" s="163"/>
      <c r="X612" s="163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</row>
    <row r="613" spans="1:35" ht="12.75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63"/>
      <c r="V613" s="163"/>
      <c r="W613" s="163"/>
      <c r="X613" s="163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</row>
    <row r="614" spans="1:35" ht="12.7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63"/>
      <c r="V614" s="163"/>
      <c r="W614" s="163"/>
      <c r="X614" s="163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</row>
    <row r="615" spans="1:35" ht="12.75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63"/>
      <c r="V615" s="163"/>
      <c r="W615" s="163"/>
      <c r="X615" s="163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</row>
    <row r="616" spans="1:35" ht="12.7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63"/>
      <c r="V616" s="163"/>
      <c r="W616" s="163"/>
      <c r="X616" s="163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</row>
    <row r="617" spans="1:35" ht="12.75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63"/>
      <c r="V617" s="163"/>
      <c r="W617" s="163"/>
      <c r="X617" s="163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</row>
    <row r="618" spans="1:35" ht="12.7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63"/>
      <c r="V618" s="163"/>
      <c r="W618" s="163"/>
      <c r="X618" s="163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</row>
    <row r="619" spans="1:35" ht="12.75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63"/>
      <c r="V619" s="163"/>
      <c r="W619" s="163"/>
      <c r="X619" s="163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</row>
    <row r="620" spans="1:35" ht="12.7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63"/>
      <c r="V620" s="163"/>
      <c r="W620" s="163"/>
      <c r="X620" s="163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</row>
    <row r="621" spans="1:35" ht="12.7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63"/>
      <c r="V621" s="163"/>
      <c r="W621" s="163"/>
      <c r="X621" s="163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</row>
    <row r="622" spans="1:35" ht="12.7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63"/>
      <c r="V622" s="163"/>
      <c r="W622" s="163"/>
      <c r="X622" s="163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</row>
    <row r="623" spans="1:35" ht="12.75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63"/>
      <c r="V623" s="163"/>
      <c r="W623" s="163"/>
      <c r="X623" s="163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</row>
    <row r="624" spans="1:35" ht="12.7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63"/>
      <c r="V624" s="163"/>
      <c r="W624" s="163"/>
      <c r="X624" s="163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</row>
    <row r="625" spans="1:35" ht="12.75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63"/>
      <c r="V625" s="163"/>
      <c r="W625" s="163"/>
      <c r="X625" s="163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</row>
    <row r="626" spans="1:35" ht="12.7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63"/>
      <c r="V626" s="163"/>
      <c r="W626" s="163"/>
      <c r="X626" s="163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</row>
    <row r="627" spans="1:35" ht="12.75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63"/>
      <c r="V627" s="163"/>
      <c r="W627" s="163"/>
      <c r="X627" s="163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</row>
    <row r="628" spans="1:35" ht="12.7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63"/>
      <c r="V628" s="163"/>
      <c r="W628" s="163"/>
      <c r="X628" s="163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</row>
    <row r="629" spans="1:35" ht="12.75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63"/>
      <c r="V629" s="163"/>
      <c r="W629" s="163"/>
      <c r="X629" s="163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</row>
    <row r="630" spans="1:35" ht="12.7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63"/>
      <c r="V630" s="163"/>
      <c r="W630" s="163"/>
      <c r="X630" s="163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</row>
    <row r="631" spans="1:35" ht="12.75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63"/>
      <c r="V631" s="163"/>
      <c r="W631" s="163"/>
      <c r="X631" s="163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</row>
    <row r="632" spans="1:35" ht="12.7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63"/>
      <c r="V632" s="163"/>
      <c r="W632" s="163"/>
      <c r="X632" s="163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</row>
    <row r="633" spans="1:35" ht="12.75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63"/>
      <c r="V633" s="163"/>
      <c r="W633" s="163"/>
      <c r="X633" s="163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</row>
    <row r="634" spans="1:35" ht="12.7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63"/>
      <c r="V634" s="163"/>
      <c r="W634" s="163"/>
      <c r="X634" s="163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</row>
    <row r="635" spans="1:35" ht="12.75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63"/>
      <c r="V635" s="163"/>
      <c r="W635" s="163"/>
      <c r="X635" s="163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</row>
    <row r="636" spans="1:35" ht="12.7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63"/>
      <c r="V636" s="163"/>
      <c r="W636" s="163"/>
      <c r="X636" s="163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</row>
    <row r="637" spans="1:35" ht="12.75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63"/>
      <c r="V637" s="163"/>
      <c r="W637" s="163"/>
      <c r="X637" s="163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</row>
    <row r="638" spans="1:35" ht="12.7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63"/>
      <c r="V638" s="163"/>
      <c r="W638" s="163"/>
      <c r="X638" s="163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</row>
    <row r="639" spans="1:35" ht="12.75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63"/>
      <c r="V639" s="163"/>
      <c r="W639" s="163"/>
      <c r="X639" s="163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</row>
    <row r="640" spans="1:35" ht="12.7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63"/>
      <c r="V640" s="163"/>
      <c r="W640" s="163"/>
      <c r="X640" s="163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</row>
    <row r="641" spans="1:35" ht="12.75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63"/>
      <c r="V641" s="163"/>
      <c r="W641" s="163"/>
      <c r="X641" s="163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</row>
    <row r="642" spans="1:35" ht="12.7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63"/>
      <c r="V642" s="163"/>
      <c r="W642" s="163"/>
      <c r="X642" s="163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</row>
    <row r="643" spans="1:35" ht="12.75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63"/>
      <c r="V643" s="163"/>
      <c r="W643" s="163"/>
      <c r="X643" s="163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</row>
    <row r="644" spans="1:35" ht="12.7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63"/>
      <c r="V644" s="163"/>
      <c r="W644" s="163"/>
      <c r="X644" s="163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</row>
    <row r="645" spans="1:35" ht="12.7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63"/>
      <c r="V645" s="163"/>
      <c r="W645" s="163"/>
      <c r="X645" s="163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</row>
    <row r="646" spans="1:35" ht="12.7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63"/>
      <c r="V646" s="163"/>
      <c r="W646" s="163"/>
      <c r="X646" s="163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</row>
    <row r="647" spans="1:35" ht="12.7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63"/>
      <c r="V647" s="163"/>
      <c r="W647" s="163"/>
      <c r="X647" s="163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</row>
    <row r="648" spans="1:35" ht="12.7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63"/>
      <c r="V648" s="163"/>
      <c r="W648" s="163"/>
      <c r="X648" s="163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</row>
    <row r="649" spans="1:35" ht="12.75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63"/>
      <c r="V649" s="163"/>
      <c r="W649" s="163"/>
      <c r="X649" s="163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</row>
    <row r="650" spans="1:35" ht="12.7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63"/>
      <c r="V650" s="163"/>
      <c r="W650" s="163"/>
      <c r="X650" s="163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</row>
    <row r="651" spans="1:35" ht="12.75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63"/>
      <c r="V651" s="163"/>
      <c r="W651" s="163"/>
      <c r="X651" s="163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</row>
    <row r="652" spans="1:35" ht="12.7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63"/>
      <c r="V652" s="163"/>
      <c r="W652" s="163"/>
      <c r="X652" s="163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</row>
    <row r="653" spans="1:35" ht="12.75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63"/>
      <c r="V653" s="163"/>
      <c r="W653" s="163"/>
      <c r="X653" s="163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</row>
    <row r="654" spans="1:35" ht="12.7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63"/>
      <c r="V654" s="163"/>
      <c r="W654" s="163"/>
      <c r="X654" s="163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</row>
    <row r="655" spans="1:35" ht="12.75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63"/>
      <c r="V655" s="163"/>
      <c r="W655" s="163"/>
      <c r="X655" s="163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</row>
    <row r="656" spans="1:35" ht="12.7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63"/>
      <c r="V656" s="163"/>
      <c r="W656" s="163"/>
      <c r="X656" s="163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</row>
    <row r="657" spans="1:35" ht="12.75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63"/>
      <c r="V657" s="163"/>
      <c r="W657" s="163"/>
      <c r="X657" s="163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</row>
    <row r="658" spans="1:35" ht="12.7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63"/>
      <c r="V658" s="163"/>
      <c r="W658" s="163"/>
      <c r="X658" s="163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</row>
    <row r="659" spans="1:35" ht="12.75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63"/>
      <c r="V659" s="163"/>
      <c r="W659" s="163"/>
      <c r="X659" s="163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</row>
    <row r="660" spans="1:35" ht="12.7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63"/>
      <c r="V660" s="163"/>
      <c r="W660" s="163"/>
      <c r="X660" s="163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</row>
    <row r="661" spans="1:35" ht="12.75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63"/>
      <c r="V661" s="163"/>
      <c r="W661" s="163"/>
      <c r="X661" s="163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</row>
    <row r="662" spans="1:35" ht="12.7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63"/>
      <c r="V662" s="163"/>
      <c r="W662" s="163"/>
      <c r="X662" s="163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</row>
    <row r="663" spans="1:35" ht="12.75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63"/>
      <c r="V663" s="163"/>
      <c r="W663" s="163"/>
      <c r="X663" s="163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</row>
    <row r="664" spans="1:35" ht="12.7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63"/>
      <c r="V664" s="163"/>
      <c r="W664" s="163"/>
      <c r="X664" s="163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</row>
    <row r="665" spans="1:35" ht="12.7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63"/>
      <c r="V665" s="163"/>
      <c r="W665" s="163"/>
      <c r="X665" s="163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</row>
    <row r="666" spans="1:35" ht="12.7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63"/>
      <c r="V666" s="163"/>
      <c r="W666" s="163"/>
      <c r="X666" s="163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</row>
    <row r="667" spans="1:35" ht="12.75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63"/>
      <c r="V667" s="163"/>
      <c r="W667" s="163"/>
      <c r="X667" s="163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</row>
    <row r="668" spans="1:35" ht="12.7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63"/>
      <c r="V668" s="163"/>
      <c r="W668" s="163"/>
      <c r="X668" s="163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</row>
    <row r="669" spans="1:35" ht="12.75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63"/>
      <c r="V669" s="163"/>
      <c r="W669" s="163"/>
      <c r="X669" s="163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</row>
    <row r="670" spans="1:35" ht="12.7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63"/>
      <c r="V670" s="163"/>
      <c r="W670" s="163"/>
      <c r="X670" s="163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</row>
    <row r="671" spans="1:35" ht="12.75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63"/>
      <c r="V671" s="163"/>
      <c r="W671" s="163"/>
      <c r="X671" s="163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</row>
    <row r="672" spans="1:35" ht="12.7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63"/>
      <c r="V672" s="163"/>
      <c r="W672" s="163"/>
      <c r="X672" s="163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</row>
    <row r="673" spans="1:35" ht="12.75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63"/>
      <c r="V673" s="163"/>
      <c r="W673" s="163"/>
      <c r="X673" s="163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</row>
    <row r="674" spans="1:35" ht="12.7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63"/>
      <c r="V674" s="163"/>
      <c r="W674" s="163"/>
      <c r="X674" s="163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</row>
    <row r="675" spans="1:35" ht="12.75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63"/>
      <c r="V675" s="163"/>
      <c r="W675" s="163"/>
      <c r="X675" s="163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</row>
    <row r="676" spans="1:35" ht="12.7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63"/>
      <c r="V676" s="163"/>
      <c r="W676" s="163"/>
      <c r="X676" s="163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</row>
    <row r="677" spans="1:35" ht="12.75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63"/>
      <c r="V677" s="163"/>
      <c r="W677" s="163"/>
      <c r="X677" s="163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</row>
    <row r="678" spans="1:35" ht="12.7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63"/>
      <c r="V678" s="163"/>
      <c r="W678" s="163"/>
      <c r="X678" s="163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</row>
    <row r="679" spans="1:35" ht="12.75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63"/>
      <c r="V679" s="163"/>
      <c r="W679" s="163"/>
      <c r="X679" s="163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</row>
    <row r="680" spans="1:35" ht="12.7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63"/>
      <c r="V680" s="163"/>
      <c r="W680" s="163"/>
      <c r="X680" s="163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</row>
    <row r="681" spans="1:35" ht="12.75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63"/>
      <c r="V681" s="163"/>
      <c r="W681" s="163"/>
      <c r="X681" s="163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</row>
    <row r="682" spans="1:35" ht="12.7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63"/>
      <c r="V682" s="163"/>
      <c r="W682" s="163"/>
      <c r="X682" s="163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</row>
    <row r="683" spans="1:35" ht="12.7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63"/>
      <c r="V683" s="163"/>
      <c r="W683" s="163"/>
      <c r="X683" s="163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</row>
    <row r="684" spans="1:35" ht="12.7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63"/>
      <c r="V684" s="163"/>
      <c r="W684" s="163"/>
      <c r="X684" s="163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</row>
    <row r="685" spans="1:35" ht="12.75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63"/>
      <c r="V685" s="163"/>
      <c r="W685" s="163"/>
      <c r="X685" s="163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</row>
    <row r="686" spans="1:35" ht="12.7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63"/>
      <c r="V686" s="163"/>
      <c r="W686" s="163"/>
      <c r="X686" s="163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</row>
    <row r="687" spans="1:35" ht="12.75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63"/>
      <c r="V687" s="163"/>
      <c r="W687" s="163"/>
      <c r="X687" s="163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</row>
    <row r="688" spans="1:35" ht="12.7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63"/>
      <c r="V688" s="163"/>
      <c r="W688" s="163"/>
      <c r="X688" s="163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</row>
    <row r="689" spans="1:35" ht="12.75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63"/>
      <c r="V689" s="163"/>
      <c r="W689" s="163"/>
      <c r="X689" s="163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</row>
    <row r="690" spans="1:35" ht="12.7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63"/>
      <c r="V690" s="163"/>
      <c r="W690" s="163"/>
      <c r="X690" s="163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</row>
    <row r="691" spans="1:35" ht="12.7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63"/>
      <c r="V691" s="163"/>
      <c r="W691" s="163"/>
      <c r="X691" s="163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</row>
    <row r="692" spans="1:35" ht="12.7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63"/>
      <c r="V692" s="163"/>
      <c r="W692" s="163"/>
      <c r="X692" s="163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</row>
    <row r="693" spans="1:35" ht="12.75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63"/>
      <c r="V693" s="163"/>
      <c r="W693" s="163"/>
      <c r="X693" s="163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</row>
    <row r="694" spans="1:35" ht="12.7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63"/>
      <c r="V694" s="163"/>
      <c r="W694" s="163"/>
      <c r="X694" s="163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</row>
    <row r="695" spans="1:35" ht="12.75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63"/>
      <c r="V695" s="163"/>
      <c r="W695" s="163"/>
      <c r="X695" s="163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</row>
    <row r="696" spans="1:35" ht="12.7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63"/>
      <c r="V696" s="163"/>
      <c r="W696" s="163"/>
      <c r="X696" s="163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</row>
    <row r="697" spans="1:35" ht="12.75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63"/>
      <c r="V697" s="163"/>
      <c r="W697" s="163"/>
      <c r="X697" s="163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</row>
    <row r="698" spans="1:35" ht="12.7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63"/>
      <c r="V698" s="163"/>
      <c r="W698" s="163"/>
      <c r="X698" s="163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</row>
    <row r="699" spans="1:35" ht="12.75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63"/>
      <c r="V699" s="163"/>
      <c r="W699" s="163"/>
      <c r="X699" s="163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</row>
    <row r="700" spans="1:35" ht="12.7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63"/>
      <c r="V700" s="163"/>
      <c r="W700" s="163"/>
      <c r="X700" s="163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</row>
    <row r="701" spans="1:35" ht="12.75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63"/>
      <c r="V701" s="163"/>
      <c r="W701" s="163"/>
      <c r="X701" s="163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</row>
    <row r="702" spans="1:35" ht="12.7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63"/>
      <c r="V702" s="163"/>
      <c r="W702" s="163"/>
      <c r="X702" s="163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</row>
    <row r="703" spans="1:35" ht="12.75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63"/>
      <c r="V703" s="163"/>
      <c r="W703" s="163"/>
      <c r="X703" s="163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</row>
    <row r="704" spans="1:35" ht="12.7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63"/>
      <c r="V704" s="163"/>
      <c r="W704" s="163"/>
      <c r="X704" s="163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</row>
    <row r="705" spans="1:35" ht="12.75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63"/>
      <c r="V705" s="163"/>
      <c r="W705" s="163"/>
      <c r="X705" s="163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</row>
    <row r="706" spans="1:35" ht="12.7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63"/>
      <c r="V706" s="163"/>
      <c r="W706" s="163"/>
      <c r="X706" s="163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</row>
    <row r="707" spans="1:35" ht="12.75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63"/>
      <c r="V707" s="163"/>
      <c r="W707" s="163"/>
      <c r="X707" s="163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</row>
    <row r="708" spans="1:35" ht="12.7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63"/>
      <c r="V708" s="163"/>
      <c r="W708" s="163"/>
      <c r="X708" s="163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</row>
    <row r="709" spans="1:35" ht="12.7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63"/>
      <c r="V709" s="163"/>
      <c r="W709" s="163"/>
      <c r="X709" s="163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</row>
    <row r="710" spans="1:35" ht="12.7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63"/>
      <c r="V710" s="163"/>
      <c r="W710" s="163"/>
      <c r="X710" s="163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</row>
    <row r="711" spans="1:35" ht="12.75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63"/>
      <c r="V711" s="163"/>
      <c r="W711" s="163"/>
      <c r="X711" s="163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</row>
    <row r="712" spans="1:35" ht="12.7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63"/>
      <c r="V712" s="163"/>
      <c r="W712" s="163"/>
      <c r="X712" s="163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</row>
    <row r="713" spans="1:35" ht="12.75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63"/>
      <c r="V713" s="163"/>
      <c r="W713" s="163"/>
      <c r="X713" s="163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</row>
    <row r="714" spans="1:35" ht="12.7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63"/>
      <c r="V714" s="163"/>
      <c r="W714" s="163"/>
      <c r="X714" s="163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</row>
    <row r="715" spans="1:35" ht="12.75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63"/>
      <c r="V715" s="163"/>
      <c r="W715" s="163"/>
      <c r="X715" s="163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</row>
    <row r="716" spans="1:35" ht="12.7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63"/>
      <c r="V716" s="163"/>
      <c r="W716" s="163"/>
      <c r="X716" s="163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</row>
    <row r="717" spans="1:35" ht="12.75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63"/>
      <c r="V717" s="163"/>
      <c r="W717" s="163"/>
      <c r="X717" s="163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</row>
    <row r="718" spans="1:35" ht="12.7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63"/>
      <c r="V718" s="163"/>
      <c r="W718" s="163"/>
      <c r="X718" s="163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</row>
    <row r="719" spans="1:35" ht="12.75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63"/>
      <c r="V719" s="163"/>
      <c r="W719" s="163"/>
      <c r="X719" s="163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</row>
    <row r="720" spans="1:35" ht="12.7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63"/>
      <c r="V720" s="163"/>
      <c r="W720" s="163"/>
      <c r="X720" s="163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</row>
    <row r="721" spans="1:35" ht="12.75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63"/>
      <c r="V721" s="163"/>
      <c r="W721" s="163"/>
      <c r="X721" s="163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</row>
    <row r="722" spans="1:35" ht="12.7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63"/>
      <c r="V722" s="163"/>
      <c r="W722" s="163"/>
      <c r="X722" s="163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</row>
    <row r="723" spans="1:35" ht="12.75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63"/>
      <c r="V723" s="163"/>
      <c r="W723" s="163"/>
      <c r="X723" s="163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</row>
    <row r="724" spans="1:35" ht="12.7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63"/>
      <c r="V724" s="163"/>
      <c r="W724" s="163"/>
      <c r="X724" s="163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</row>
    <row r="725" spans="1:35" ht="12.7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63"/>
      <c r="V725" s="163"/>
      <c r="W725" s="163"/>
      <c r="X725" s="163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</row>
    <row r="726" spans="1:35" ht="12.7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63"/>
      <c r="V726" s="163"/>
      <c r="W726" s="163"/>
      <c r="X726" s="163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</row>
    <row r="727" spans="1:35" ht="12.7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63"/>
      <c r="V727" s="163"/>
      <c r="W727" s="163"/>
      <c r="X727" s="163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</row>
    <row r="728" spans="1:35" ht="12.7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63"/>
      <c r="V728" s="163"/>
      <c r="W728" s="163"/>
      <c r="X728" s="163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</row>
    <row r="729" spans="1:35" ht="12.75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63"/>
      <c r="V729" s="163"/>
      <c r="W729" s="163"/>
      <c r="X729" s="163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</row>
    <row r="730" spans="1:35" ht="12.7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63"/>
      <c r="V730" s="163"/>
      <c r="W730" s="163"/>
      <c r="X730" s="163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</row>
    <row r="731" spans="1:35" ht="12.75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63"/>
      <c r="V731" s="163"/>
      <c r="W731" s="163"/>
      <c r="X731" s="163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</row>
    <row r="732" spans="1:35" ht="12.7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63"/>
      <c r="V732" s="163"/>
      <c r="W732" s="163"/>
      <c r="X732" s="163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</row>
    <row r="733" spans="1:35" ht="12.75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63"/>
      <c r="V733" s="163"/>
      <c r="W733" s="163"/>
      <c r="X733" s="163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</row>
    <row r="734" spans="1:35" ht="12.7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63"/>
      <c r="V734" s="163"/>
      <c r="W734" s="163"/>
      <c r="X734" s="163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</row>
    <row r="735" spans="1:35" ht="12.75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63"/>
      <c r="V735" s="163"/>
      <c r="W735" s="163"/>
      <c r="X735" s="163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</row>
    <row r="736" spans="1:35" ht="12.7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63"/>
      <c r="V736" s="163"/>
      <c r="W736" s="163"/>
      <c r="X736" s="163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</row>
    <row r="737" spans="1:35" ht="12.75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63"/>
      <c r="V737" s="163"/>
      <c r="W737" s="163"/>
      <c r="X737" s="163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</row>
    <row r="738" spans="1:35" ht="12.7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63"/>
      <c r="V738" s="163"/>
      <c r="W738" s="163"/>
      <c r="X738" s="163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</row>
    <row r="739" spans="1:35" ht="12.75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63"/>
      <c r="V739" s="163"/>
      <c r="W739" s="163"/>
      <c r="X739" s="163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</row>
    <row r="740" spans="1:35" ht="12.7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63"/>
      <c r="V740" s="163"/>
      <c r="W740" s="163"/>
      <c r="X740" s="163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</row>
    <row r="741" spans="1:35" ht="12.75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63"/>
      <c r="V741" s="163"/>
      <c r="W741" s="163"/>
      <c r="X741" s="163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</row>
    <row r="742" spans="1:35" ht="12.7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63"/>
      <c r="V742" s="163"/>
      <c r="W742" s="163"/>
      <c r="X742" s="163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</row>
    <row r="743" spans="1:35" ht="12.75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63"/>
      <c r="V743" s="163"/>
      <c r="W743" s="163"/>
      <c r="X743" s="163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</row>
    <row r="744" spans="1:35" ht="12.7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63"/>
      <c r="V744" s="163"/>
      <c r="W744" s="163"/>
      <c r="X744" s="163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</row>
    <row r="745" spans="1:35" ht="12.75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63"/>
      <c r="V745" s="163"/>
      <c r="W745" s="163"/>
      <c r="X745" s="163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</row>
    <row r="746" spans="1:35" ht="12.7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63"/>
      <c r="V746" s="163"/>
      <c r="W746" s="163"/>
      <c r="X746" s="163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</row>
    <row r="747" spans="1:35" ht="12.75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63"/>
      <c r="V747" s="163"/>
      <c r="W747" s="163"/>
      <c r="X747" s="163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</row>
    <row r="748" spans="1:35" ht="12.7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63"/>
      <c r="V748" s="163"/>
      <c r="W748" s="163"/>
      <c r="X748" s="163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</row>
    <row r="749" spans="1:35" ht="12.75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63"/>
      <c r="V749" s="163"/>
      <c r="W749" s="163"/>
      <c r="X749" s="163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</row>
    <row r="750" spans="1:35" ht="12.7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63"/>
      <c r="V750" s="163"/>
      <c r="W750" s="163"/>
      <c r="X750" s="163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</row>
    <row r="751" spans="1:35" ht="12.7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63"/>
      <c r="V751" s="163"/>
      <c r="W751" s="163"/>
      <c r="X751" s="163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</row>
    <row r="752" spans="1:35" ht="12.7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63"/>
      <c r="V752" s="163"/>
      <c r="W752" s="163"/>
      <c r="X752" s="163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</row>
    <row r="753" spans="1:35" ht="12.7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63"/>
      <c r="V753" s="163"/>
      <c r="W753" s="163"/>
      <c r="X753" s="163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</row>
    <row r="754" spans="1:35" ht="12.7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63"/>
      <c r="V754" s="163"/>
      <c r="W754" s="163"/>
      <c r="X754" s="163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</row>
    <row r="755" spans="1:35" ht="12.75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63"/>
      <c r="V755" s="163"/>
      <c r="W755" s="163"/>
      <c r="X755" s="163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</row>
    <row r="756" spans="1:35" ht="12.7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63"/>
      <c r="V756" s="163"/>
      <c r="W756" s="163"/>
      <c r="X756" s="163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</row>
    <row r="757" spans="1:35" ht="12.75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63"/>
      <c r="V757" s="163"/>
      <c r="W757" s="163"/>
      <c r="X757" s="163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</row>
    <row r="758" spans="1:35" ht="12.7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63"/>
      <c r="V758" s="163"/>
      <c r="W758" s="163"/>
      <c r="X758" s="163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</row>
    <row r="759" spans="1:35" ht="12.75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63"/>
      <c r="V759" s="163"/>
      <c r="W759" s="163"/>
      <c r="X759" s="163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</row>
    <row r="760" spans="1:35" ht="12.7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63"/>
      <c r="V760" s="163"/>
      <c r="W760" s="163"/>
      <c r="X760" s="163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</row>
    <row r="761" spans="1:35" ht="12.75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63"/>
      <c r="V761" s="163"/>
      <c r="W761" s="163"/>
      <c r="X761" s="163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</row>
    <row r="762" spans="1:35" ht="12.7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63"/>
      <c r="V762" s="163"/>
      <c r="W762" s="163"/>
      <c r="X762" s="163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</row>
    <row r="763" spans="1:35" ht="12.75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63"/>
      <c r="V763" s="163"/>
      <c r="W763" s="163"/>
      <c r="X763" s="163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</row>
    <row r="764" spans="1:35" ht="12.7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63"/>
      <c r="V764" s="163"/>
      <c r="W764" s="163"/>
      <c r="X764" s="163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</row>
    <row r="765" spans="1:35" ht="12.75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63"/>
      <c r="V765" s="163"/>
      <c r="W765" s="163"/>
      <c r="X765" s="163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</row>
    <row r="766" spans="1:35" ht="12.7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63"/>
      <c r="V766" s="163"/>
      <c r="W766" s="163"/>
      <c r="X766" s="163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</row>
    <row r="767" spans="1:35" ht="12.75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63"/>
      <c r="V767" s="163"/>
      <c r="W767" s="163"/>
      <c r="X767" s="163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</row>
    <row r="768" spans="1:35" ht="12.7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63"/>
      <c r="V768" s="163"/>
      <c r="W768" s="163"/>
      <c r="X768" s="163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</row>
    <row r="769" spans="1:35" ht="12.75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63"/>
      <c r="V769" s="163"/>
      <c r="W769" s="163"/>
      <c r="X769" s="163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</row>
    <row r="770" spans="1:35" ht="12.7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63"/>
      <c r="V770" s="163"/>
      <c r="W770" s="163"/>
      <c r="X770" s="163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</row>
    <row r="771" spans="1:35" ht="12.7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63"/>
      <c r="V771" s="163"/>
      <c r="W771" s="163"/>
      <c r="X771" s="163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</row>
    <row r="772" spans="1:35" ht="12.7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63"/>
      <c r="V772" s="163"/>
      <c r="W772" s="163"/>
      <c r="X772" s="163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</row>
    <row r="773" spans="1:35" ht="12.75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63"/>
      <c r="V773" s="163"/>
      <c r="W773" s="163"/>
      <c r="X773" s="163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</row>
    <row r="774" spans="1:35" ht="12.7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63"/>
      <c r="V774" s="163"/>
      <c r="W774" s="163"/>
      <c r="X774" s="163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</row>
    <row r="775" spans="1:35" ht="12.75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63"/>
      <c r="V775" s="163"/>
      <c r="W775" s="163"/>
      <c r="X775" s="163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</row>
    <row r="776" spans="1:35" ht="12.7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63"/>
      <c r="V776" s="163"/>
      <c r="W776" s="163"/>
      <c r="X776" s="163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</row>
    <row r="777" spans="1:35" ht="12.75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63"/>
      <c r="V777" s="163"/>
      <c r="W777" s="163"/>
      <c r="X777" s="163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</row>
    <row r="778" spans="1:35" ht="12.7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63"/>
      <c r="V778" s="163"/>
      <c r="W778" s="163"/>
      <c r="X778" s="163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</row>
    <row r="779" spans="1:35" ht="12.75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63"/>
      <c r="V779" s="163"/>
      <c r="W779" s="163"/>
      <c r="X779" s="163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</row>
    <row r="780" spans="1:35" ht="12.7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63"/>
      <c r="V780" s="163"/>
      <c r="W780" s="163"/>
      <c r="X780" s="163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</row>
    <row r="781" spans="1:35" ht="12.75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63"/>
      <c r="V781" s="163"/>
      <c r="W781" s="163"/>
      <c r="X781" s="163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</row>
    <row r="782" spans="1:35" ht="12.7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63"/>
      <c r="V782" s="163"/>
      <c r="W782" s="163"/>
      <c r="X782" s="163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</row>
    <row r="783" spans="1:35" ht="12.75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63"/>
      <c r="V783" s="163"/>
      <c r="W783" s="163"/>
      <c r="X783" s="163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</row>
    <row r="784" spans="1:35" ht="12.7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63"/>
      <c r="V784" s="163"/>
      <c r="W784" s="163"/>
      <c r="X784" s="163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</row>
    <row r="785" spans="1:35" ht="12.75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63"/>
      <c r="V785" s="163"/>
      <c r="W785" s="163"/>
      <c r="X785" s="163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</row>
    <row r="786" spans="1:35" ht="12.7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63"/>
      <c r="V786" s="163"/>
      <c r="W786" s="163"/>
      <c r="X786" s="163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</row>
    <row r="787" spans="1:35" ht="12.75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63"/>
      <c r="V787" s="163"/>
      <c r="W787" s="163"/>
      <c r="X787" s="163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</row>
    <row r="788" spans="1:35" ht="12.7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63"/>
      <c r="V788" s="163"/>
      <c r="W788" s="163"/>
      <c r="X788" s="163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</row>
    <row r="789" spans="1:35" ht="12.7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63"/>
      <c r="V789" s="163"/>
      <c r="W789" s="163"/>
      <c r="X789" s="163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</row>
    <row r="790" spans="1:35" ht="12.7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63"/>
      <c r="V790" s="163"/>
      <c r="W790" s="163"/>
      <c r="X790" s="163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</row>
    <row r="791" spans="1:35" ht="12.75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63"/>
      <c r="V791" s="163"/>
      <c r="W791" s="163"/>
      <c r="X791" s="163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</row>
    <row r="792" spans="1:35" ht="12.7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63"/>
      <c r="V792" s="163"/>
      <c r="W792" s="163"/>
      <c r="X792" s="163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</row>
    <row r="793" spans="1:35" ht="12.75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63"/>
      <c r="V793" s="163"/>
      <c r="W793" s="163"/>
      <c r="X793" s="163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</row>
    <row r="794" spans="1:35" ht="12.7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63"/>
      <c r="V794" s="163"/>
      <c r="W794" s="163"/>
      <c r="X794" s="163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</row>
    <row r="795" spans="1:35" ht="12.75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63"/>
      <c r="V795" s="163"/>
      <c r="W795" s="163"/>
      <c r="X795" s="163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</row>
    <row r="796" spans="1:35" ht="12.7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63"/>
      <c r="V796" s="163"/>
      <c r="W796" s="163"/>
      <c r="X796" s="163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</row>
    <row r="797" spans="1:35" ht="12.7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63"/>
      <c r="V797" s="163"/>
      <c r="W797" s="163"/>
      <c r="X797" s="163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</row>
    <row r="798" spans="1:35" ht="12.7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63"/>
      <c r="V798" s="163"/>
      <c r="W798" s="163"/>
      <c r="X798" s="163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</row>
    <row r="799" spans="1:35" ht="12.75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63"/>
      <c r="V799" s="163"/>
      <c r="W799" s="163"/>
      <c r="X799" s="163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</row>
    <row r="800" spans="1:35" ht="12.7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63"/>
      <c r="V800" s="163"/>
      <c r="W800" s="163"/>
      <c r="X800" s="163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</row>
    <row r="801" spans="1:35" ht="12.75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63"/>
      <c r="V801" s="163"/>
      <c r="W801" s="163"/>
      <c r="X801" s="163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</row>
    <row r="802" spans="1:35" ht="12.7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63"/>
      <c r="V802" s="163"/>
      <c r="W802" s="163"/>
      <c r="X802" s="163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</row>
    <row r="803" spans="1:35" ht="12.75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63"/>
      <c r="V803" s="163"/>
      <c r="W803" s="163"/>
      <c r="X803" s="163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</row>
    <row r="804" spans="1:35" ht="12.7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63"/>
      <c r="V804" s="163"/>
      <c r="W804" s="163"/>
      <c r="X804" s="163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</row>
    <row r="805" spans="1:35" ht="12.75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63"/>
      <c r="V805" s="163"/>
      <c r="W805" s="163"/>
      <c r="X805" s="163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</row>
    <row r="806" spans="1:35" ht="12.7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63"/>
      <c r="V806" s="163"/>
      <c r="W806" s="163"/>
      <c r="X806" s="163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</row>
    <row r="807" spans="1:35" ht="12.75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63"/>
      <c r="V807" s="163"/>
      <c r="W807" s="163"/>
      <c r="X807" s="163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</row>
    <row r="808" spans="1:35" ht="12.7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63"/>
      <c r="V808" s="163"/>
      <c r="W808" s="163"/>
      <c r="X808" s="163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</row>
    <row r="809" spans="1:35" ht="12.75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63"/>
      <c r="V809" s="163"/>
      <c r="W809" s="163"/>
      <c r="X809" s="163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</row>
    <row r="810" spans="1:35" ht="12.7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63"/>
      <c r="V810" s="163"/>
      <c r="W810" s="163"/>
      <c r="X810" s="163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</row>
    <row r="811" spans="1:35" ht="12.75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63"/>
      <c r="V811" s="163"/>
      <c r="W811" s="163"/>
      <c r="X811" s="163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</row>
    <row r="812" spans="1:35" ht="12.7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63"/>
      <c r="V812" s="163"/>
      <c r="W812" s="163"/>
      <c r="X812" s="163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</row>
    <row r="813" spans="1:35" ht="12.75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63"/>
      <c r="V813" s="163"/>
      <c r="W813" s="163"/>
      <c r="X813" s="163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</row>
    <row r="814" spans="1:35" ht="12.7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63"/>
      <c r="V814" s="163"/>
      <c r="W814" s="163"/>
      <c r="X814" s="163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</row>
    <row r="815" spans="1:35" ht="12.7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63"/>
      <c r="V815" s="163"/>
      <c r="W815" s="163"/>
      <c r="X815" s="163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</row>
    <row r="816" spans="1:35" ht="12.7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63"/>
      <c r="V816" s="163"/>
      <c r="W816" s="163"/>
      <c r="X816" s="163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</row>
    <row r="817" spans="1:35" ht="12.75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63"/>
      <c r="V817" s="163"/>
      <c r="W817" s="163"/>
      <c r="X817" s="163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</row>
    <row r="818" spans="1:35" ht="12.7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63"/>
      <c r="V818" s="163"/>
      <c r="W818" s="163"/>
      <c r="X818" s="163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</row>
    <row r="819" spans="1:35" ht="12.75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63"/>
      <c r="V819" s="163"/>
      <c r="W819" s="163"/>
      <c r="X819" s="163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</row>
    <row r="820" spans="1:35" ht="12.7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63"/>
      <c r="V820" s="163"/>
      <c r="W820" s="163"/>
      <c r="X820" s="163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</row>
    <row r="821" spans="1:35" ht="12.75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63"/>
      <c r="V821" s="163"/>
      <c r="W821" s="163"/>
      <c r="X821" s="163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</row>
    <row r="822" spans="1:35" ht="12.7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63"/>
      <c r="V822" s="163"/>
      <c r="W822" s="163"/>
      <c r="X822" s="163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</row>
    <row r="823" spans="1:35" ht="12.75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63"/>
      <c r="V823" s="163"/>
      <c r="W823" s="163"/>
      <c r="X823" s="163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</row>
    <row r="824" spans="1:35" ht="12.7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63"/>
      <c r="V824" s="163"/>
      <c r="W824" s="163"/>
      <c r="X824" s="163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</row>
    <row r="825" spans="1:35" ht="12.75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63"/>
      <c r="V825" s="163"/>
      <c r="W825" s="163"/>
      <c r="X825" s="163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</row>
    <row r="826" spans="1:35" ht="12.7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63"/>
      <c r="V826" s="163"/>
      <c r="W826" s="163"/>
      <c r="X826" s="163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</row>
    <row r="827" spans="1:35" ht="12.75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63"/>
      <c r="V827" s="163"/>
      <c r="W827" s="163"/>
      <c r="X827" s="163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</row>
    <row r="828" spans="1:35" ht="12.7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63"/>
      <c r="V828" s="163"/>
      <c r="W828" s="163"/>
      <c r="X828" s="163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</row>
    <row r="829" spans="1:35" ht="12.75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63"/>
      <c r="V829" s="163"/>
      <c r="W829" s="163"/>
      <c r="X829" s="163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</row>
    <row r="830" spans="1:35" ht="12.7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63"/>
      <c r="V830" s="163"/>
      <c r="W830" s="163"/>
      <c r="X830" s="163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</row>
    <row r="831" spans="1:35" ht="12.7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63"/>
      <c r="V831" s="163"/>
      <c r="W831" s="163"/>
      <c r="X831" s="163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</row>
    <row r="832" spans="1:35" ht="12.7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63"/>
      <c r="V832" s="163"/>
      <c r="W832" s="163"/>
      <c r="X832" s="163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</row>
    <row r="833" spans="1:35" ht="12.7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63"/>
      <c r="V833" s="163"/>
      <c r="W833" s="163"/>
      <c r="X833" s="163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</row>
    <row r="834" spans="1:35" ht="12.7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63"/>
      <c r="V834" s="163"/>
      <c r="W834" s="163"/>
      <c r="X834" s="163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</row>
    <row r="835" spans="1:35" ht="12.75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63"/>
      <c r="V835" s="163"/>
      <c r="W835" s="163"/>
      <c r="X835" s="163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</row>
    <row r="836" spans="1:35" ht="12.7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63"/>
      <c r="V836" s="163"/>
      <c r="W836" s="163"/>
      <c r="X836" s="163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</row>
    <row r="837" spans="1:35" ht="12.75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63"/>
      <c r="V837" s="163"/>
      <c r="W837" s="163"/>
      <c r="X837" s="163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</row>
    <row r="838" spans="1:35" ht="12.7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63"/>
      <c r="V838" s="163"/>
      <c r="W838" s="163"/>
      <c r="X838" s="163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</row>
    <row r="839" spans="1:35" ht="12.75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63"/>
      <c r="V839" s="163"/>
      <c r="W839" s="163"/>
      <c r="X839" s="163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</row>
    <row r="840" spans="1:35" ht="12.7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63"/>
      <c r="V840" s="163"/>
      <c r="W840" s="163"/>
      <c r="X840" s="163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</row>
    <row r="841" spans="1:35" ht="12.75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63"/>
      <c r="V841" s="163"/>
      <c r="W841" s="163"/>
      <c r="X841" s="163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</row>
    <row r="842" spans="1:35" ht="12.7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63"/>
      <c r="V842" s="163"/>
      <c r="W842" s="163"/>
      <c r="X842" s="163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</row>
    <row r="843" spans="1:35" ht="12.75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63"/>
      <c r="V843" s="163"/>
      <c r="W843" s="163"/>
      <c r="X843" s="163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</row>
    <row r="844" spans="1:35" ht="12.7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63"/>
      <c r="V844" s="163"/>
      <c r="W844" s="163"/>
      <c r="X844" s="163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</row>
    <row r="845" spans="1:35" ht="12.75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63"/>
      <c r="V845" s="163"/>
      <c r="W845" s="163"/>
      <c r="X845" s="163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</row>
    <row r="846" spans="1:35" ht="12.7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63"/>
      <c r="V846" s="163"/>
      <c r="W846" s="163"/>
      <c r="X846" s="163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</row>
    <row r="847" spans="1:35" ht="12.75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63"/>
      <c r="V847" s="163"/>
      <c r="W847" s="163"/>
      <c r="X847" s="163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</row>
    <row r="848" spans="1:35" ht="12.7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63"/>
      <c r="V848" s="163"/>
      <c r="W848" s="163"/>
      <c r="X848" s="163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</row>
    <row r="849" spans="1:35" ht="12.75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63"/>
      <c r="V849" s="163"/>
      <c r="W849" s="163"/>
      <c r="X849" s="163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</row>
    <row r="850" spans="1:35" ht="12.7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63"/>
      <c r="V850" s="163"/>
      <c r="W850" s="163"/>
      <c r="X850" s="163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</row>
    <row r="851" spans="1:35" ht="12.75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63"/>
      <c r="V851" s="163"/>
      <c r="W851" s="163"/>
      <c r="X851" s="163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</row>
    <row r="852" spans="1:35" ht="12.7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63"/>
      <c r="V852" s="163"/>
      <c r="W852" s="163"/>
      <c r="X852" s="163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</row>
    <row r="853" spans="1:35" ht="12.75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63"/>
      <c r="V853" s="163"/>
      <c r="W853" s="163"/>
      <c r="X853" s="163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</row>
    <row r="854" spans="1:35" ht="12.7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63"/>
      <c r="V854" s="163"/>
      <c r="W854" s="163"/>
      <c r="X854" s="163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</row>
    <row r="855" spans="1:35" ht="12.75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63"/>
      <c r="V855" s="163"/>
      <c r="W855" s="163"/>
      <c r="X855" s="163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</row>
    <row r="856" spans="1:35" ht="12.7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63"/>
      <c r="V856" s="163"/>
      <c r="W856" s="163"/>
      <c r="X856" s="163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</row>
    <row r="857" spans="1:35" ht="12.75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63"/>
      <c r="V857" s="163"/>
      <c r="W857" s="163"/>
      <c r="X857" s="163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</row>
    <row r="858" spans="1:35" ht="12.7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63"/>
      <c r="V858" s="163"/>
      <c r="W858" s="163"/>
      <c r="X858" s="163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</row>
    <row r="859" spans="1:35" ht="12.75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63"/>
      <c r="V859" s="163"/>
      <c r="W859" s="163"/>
      <c r="X859" s="163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</row>
    <row r="860" spans="1:35" ht="12.7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63"/>
      <c r="V860" s="163"/>
      <c r="W860" s="163"/>
      <c r="X860" s="163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</row>
    <row r="861" spans="1:35" ht="12.75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63"/>
      <c r="V861" s="163"/>
      <c r="W861" s="163"/>
      <c r="X861" s="163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</row>
    <row r="862" spans="1:35" ht="12.7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63"/>
      <c r="V862" s="163"/>
      <c r="W862" s="163"/>
      <c r="X862" s="163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</row>
    <row r="863" spans="1:35" ht="12.75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63"/>
      <c r="V863" s="163"/>
      <c r="W863" s="163"/>
      <c r="X863" s="163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</row>
    <row r="864" spans="1:35" ht="12.7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63"/>
      <c r="V864" s="163"/>
      <c r="W864" s="163"/>
      <c r="X864" s="163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</row>
    <row r="865" spans="1:35" ht="12.75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63"/>
      <c r="V865" s="163"/>
      <c r="W865" s="163"/>
      <c r="X865" s="163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</row>
    <row r="866" spans="1:35" ht="12.7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63"/>
      <c r="V866" s="163"/>
      <c r="W866" s="163"/>
      <c r="X866" s="163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</row>
    <row r="867" spans="1:35" ht="12.75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63"/>
      <c r="V867" s="163"/>
      <c r="W867" s="163"/>
      <c r="X867" s="163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</row>
    <row r="868" spans="1:35" ht="12.7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63"/>
      <c r="V868" s="163"/>
      <c r="W868" s="163"/>
      <c r="X868" s="163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</row>
    <row r="869" spans="1:35" ht="12.75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63"/>
      <c r="V869" s="163"/>
      <c r="W869" s="163"/>
      <c r="X869" s="163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</row>
    <row r="870" spans="1:35" ht="12.7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63"/>
      <c r="V870" s="163"/>
      <c r="W870" s="163"/>
      <c r="X870" s="163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</row>
    <row r="871" spans="1:35" ht="12.75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63"/>
      <c r="V871" s="163"/>
      <c r="W871" s="163"/>
      <c r="X871" s="163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</row>
    <row r="872" spans="1:35" ht="12.7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63"/>
      <c r="V872" s="163"/>
      <c r="W872" s="163"/>
      <c r="X872" s="163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</row>
    <row r="873" spans="1:35" ht="12.75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63"/>
      <c r="V873" s="163"/>
      <c r="W873" s="163"/>
      <c r="X873" s="163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</row>
    <row r="874" spans="1:35" ht="12.7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63"/>
      <c r="V874" s="163"/>
      <c r="W874" s="163"/>
      <c r="X874" s="163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</row>
    <row r="875" spans="1:35" ht="12.75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63"/>
      <c r="V875" s="163"/>
      <c r="W875" s="163"/>
      <c r="X875" s="163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</row>
    <row r="876" spans="1:35" ht="12.7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63"/>
      <c r="V876" s="163"/>
      <c r="W876" s="163"/>
      <c r="X876" s="163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</row>
    <row r="877" spans="1:35" ht="12.75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63"/>
      <c r="V877" s="163"/>
      <c r="W877" s="163"/>
      <c r="X877" s="163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</row>
    <row r="878" spans="1:35" ht="12.7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63"/>
      <c r="V878" s="163"/>
      <c r="W878" s="163"/>
      <c r="X878" s="163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</row>
    <row r="879" spans="1:35" ht="12.75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63"/>
      <c r="V879" s="163"/>
      <c r="W879" s="163"/>
      <c r="X879" s="163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</row>
    <row r="880" spans="1:35" ht="12.7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63"/>
      <c r="V880" s="163"/>
      <c r="W880" s="163"/>
      <c r="X880" s="163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</row>
    <row r="881" spans="1:35" ht="12.75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63"/>
      <c r="V881" s="163"/>
      <c r="W881" s="163"/>
      <c r="X881" s="163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</row>
    <row r="882" spans="1:35" ht="12.7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63"/>
      <c r="V882" s="163"/>
      <c r="W882" s="163"/>
      <c r="X882" s="163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</row>
    <row r="883" spans="1:35" ht="12.75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63"/>
      <c r="V883" s="163"/>
      <c r="W883" s="163"/>
      <c r="X883" s="163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</row>
    <row r="884" spans="1:35" ht="12.7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63"/>
      <c r="V884" s="163"/>
      <c r="W884" s="163"/>
      <c r="X884" s="163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</row>
    <row r="885" spans="1:35" ht="12.75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63"/>
      <c r="V885" s="163"/>
      <c r="W885" s="163"/>
      <c r="X885" s="163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</row>
    <row r="886" spans="1:35" ht="12.7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63"/>
      <c r="V886" s="163"/>
      <c r="W886" s="163"/>
      <c r="X886" s="163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</row>
    <row r="887" spans="1:35" ht="12.75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63"/>
      <c r="V887" s="163"/>
      <c r="W887" s="163"/>
      <c r="X887" s="163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</row>
    <row r="888" spans="1:35" ht="12.7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63"/>
      <c r="V888" s="163"/>
      <c r="W888" s="163"/>
      <c r="X888" s="163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</row>
    <row r="889" spans="1:35" ht="12.75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63"/>
      <c r="V889" s="163"/>
      <c r="W889" s="163"/>
      <c r="X889" s="163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</row>
    <row r="890" spans="1:35" ht="12.7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63"/>
      <c r="V890" s="163"/>
      <c r="W890" s="163"/>
      <c r="X890" s="163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</row>
    <row r="891" spans="1:35" ht="12.75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63"/>
      <c r="V891" s="163"/>
      <c r="W891" s="163"/>
      <c r="X891" s="163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</row>
    <row r="892" spans="1:35" ht="12.7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63"/>
      <c r="V892" s="163"/>
      <c r="W892" s="163"/>
      <c r="X892" s="163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</row>
    <row r="893" spans="1:35" ht="12.75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63"/>
      <c r="V893" s="163"/>
      <c r="W893" s="163"/>
      <c r="X893" s="163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</row>
    <row r="894" spans="1:35" ht="12.7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63"/>
      <c r="V894" s="163"/>
      <c r="W894" s="163"/>
      <c r="X894" s="163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</row>
    <row r="895" spans="1:35" ht="12.75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63"/>
      <c r="V895" s="163"/>
      <c r="W895" s="163"/>
      <c r="X895" s="163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</row>
    <row r="896" spans="1:35" ht="12.7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63"/>
      <c r="V896" s="163"/>
      <c r="W896" s="163"/>
      <c r="X896" s="163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</row>
    <row r="897" spans="1:35" ht="12.75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63"/>
      <c r="V897" s="163"/>
      <c r="W897" s="163"/>
      <c r="X897" s="163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</row>
    <row r="898" spans="1:35" ht="12.7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63"/>
      <c r="V898" s="163"/>
      <c r="W898" s="163"/>
      <c r="X898" s="163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</row>
    <row r="899" spans="1:35" ht="12.75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63"/>
      <c r="V899" s="163"/>
      <c r="W899" s="163"/>
      <c r="X899" s="163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</row>
    <row r="900" spans="1:35" ht="12.7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63"/>
      <c r="V900" s="163"/>
      <c r="W900" s="163"/>
      <c r="X900" s="163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</row>
    <row r="901" spans="1:35" ht="12.75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63"/>
      <c r="V901" s="163"/>
      <c r="W901" s="163"/>
      <c r="X901" s="163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</row>
    <row r="902" spans="1:35" ht="12.7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63"/>
      <c r="V902" s="163"/>
      <c r="W902" s="163"/>
      <c r="X902" s="163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</row>
    <row r="903" spans="1:35" ht="12.75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63"/>
      <c r="V903" s="163"/>
      <c r="W903" s="163"/>
      <c r="X903" s="163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</row>
    <row r="904" spans="1:35" ht="12.7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63"/>
      <c r="V904" s="163"/>
      <c r="W904" s="163"/>
      <c r="X904" s="163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</row>
    <row r="905" spans="1:35" ht="12.75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63"/>
      <c r="V905" s="163"/>
      <c r="W905" s="163"/>
      <c r="X905" s="163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</row>
    <row r="906" spans="1:35" ht="12.7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63"/>
      <c r="V906" s="163"/>
      <c r="W906" s="163"/>
      <c r="X906" s="163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</row>
    <row r="907" spans="1:35" ht="12.75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63"/>
      <c r="V907" s="163"/>
      <c r="W907" s="163"/>
      <c r="X907" s="163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</row>
    <row r="908" spans="1:35" ht="12.7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63"/>
      <c r="V908" s="163"/>
      <c r="W908" s="163"/>
      <c r="X908" s="163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</row>
    <row r="909" spans="1:35" ht="12.75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63"/>
      <c r="V909" s="163"/>
      <c r="W909" s="163"/>
      <c r="X909" s="163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</row>
    <row r="910" spans="1:35" ht="12.7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63"/>
      <c r="V910" s="163"/>
      <c r="W910" s="163"/>
      <c r="X910" s="163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</row>
    <row r="911" spans="1:35" ht="12.75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63"/>
      <c r="V911" s="163"/>
      <c r="W911" s="163"/>
      <c r="X911" s="163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</row>
    <row r="912" spans="1:35" ht="12.7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63"/>
      <c r="V912" s="163"/>
      <c r="W912" s="163"/>
      <c r="X912" s="163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</row>
    <row r="913" spans="1:35" ht="12.75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63"/>
      <c r="V913" s="163"/>
      <c r="W913" s="163"/>
      <c r="X913" s="163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</row>
    <row r="914" spans="1:35" ht="12.7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63"/>
      <c r="V914" s="163"/>
      <c r="W914" s="163"/>
      <c r="X914" s="163"/>
      <c r="Y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</row>
    <row r="915" spans="1:35" ht="12.75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63"/>
      <c r="V915" s="163"/>
      <c r="W915" s="163"/>
      <c r="X915" s="163"/>
      <c r="Y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</row>
    <row r="916" spans="1:35" ht="12.7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63"/>
      <c r="V916" s="163"/>
      <c r="W916" s="163"/>
      <c r="X916" s="163"/>
      <c r="Y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</row>
    <row r="917" spans="1:35" ht="12.75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63"/>
      <c r="V917" s="163"/>
      <c r="W917" s="163"/>
      <c r="X917" s="163"/>
      <c r="Y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</row>
    <row r="918" spans="1:35" ht="12.7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63"/>
      <c r="V918" s="163"/>
      <c r="W918" s="163"/>
      <c r="X918" s="163"/>
      <c r="Y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</row>
    <row r="919" spans="1:35" ht="12.75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63"/>
      <c r="V919" s="163"/>
      <c r="W919" s="163"/>
      <c r="X919" s="163"/>
      <c r="Y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</row>
    <row r="920" spans="1:35" ht="12.7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63"/>
      <c r="V920" s="163"/>
      <c r="W920" s="163"/>
      <c r="X920" s="163"/>
      <c r="Y920" s="145"/>
      <c r="Z920" s="145"/>
      <c r="AA920" s="145"/>
      <c r="AB920" s="145"/>
      <c r="AC920" s="145"/>
      <c r="AD920" s="145"/>
      <c r="AE920" s="145"/>
      <c r="AF920" s="145"/>
      <c r="AG920" s="145"/>
      <c r="AH920" s="145"/>
      <c r="AI920" s="145"/>
    </row>
    <row r="921" spans="1:35" ht="12.75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63"/>
      <c r="V921" s="163"/>
      <c r="W921" s="163"/>
      <c r="X921" s="163"/>
      <c r="Y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</row>
    <row r="922" spans="1:35" ht="12.7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63"/>
      <c r="V922" s="163"/>
      <c r="W922" s="163"/>
      <c r="X922" s="163"/>
      <c r="Y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</row>
    <row r="923" spans="1:35" ht="12.75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63"/>
      <c r="V923" s="163"/>
      <c r="W923" s="163"/>
      <c r="X923" s="163"/>
      <c r="Y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</row>
    <row r="924" spans="1:35" ht="12.7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63"/>
      <c r="V924" s="163"/>
      <c r="W924" s="163"/>
      <c r="X924" s="163"/>
      <c r="Y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</row>
    <row r="925" spans="1:35" ht="12.75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63"/>
      <c r="V925" s="163"/>
      <c r="W925" s="163"/>
      <c r="X925" s="163"/>
      <c r="Y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</row>
    <row r="926" spans="1:35" ht="12.7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63"/>
      <c r="V926" s="163"/>
      <c r="W926" s="163"/>
      <c r="X926" s="163"/>
      <c r="Y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</row>
    <row r="927" spans="1:35" ht="12.75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63"/>
      <c r="V927" s="163"/>
      <c r="W927" s="163"/>
      <c r="X927" s="163"/>
      <c r="Y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</row>
    <row r="928" spans="1:35" ht="12.7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63"/>
      <c r="V928" s="163"/>
      <c r="W928" s="163"/>
      <c r="X928" s="163"/>
      <c r="Y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</row>
    <row r="929" spans="1:35" ht="12.75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63"/>
      <c r="V929" s="163"/>
      <c r="W929" s="163"/>
      <c r="X929" s="163"/>
      <c r="Y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</row>
    <row r="930" spans="1:35" ht="12.7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63"/>
      <c r="V930" s="163"/>
      <c r="W930" s="163"/>
      <c r="X930" s="163"/>
      <c r="Y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</row>
    <row r="931" spans="1:35" ht="12.75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63"/>
      <c r="V931" s="163"/>
      <c r="W931" s="163"/>
      <c r="X931" s="163"/>
      <c r="Y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</row>
    <row r="932" spans="1:35" ht="12.7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63"/>
      <c r="V932" s="163"/>
      <c r="W932" s="163"/>
      <c r="X932" s="163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</row>
    <row r="933" spans="1:35" ht="12.75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63"/>
      <c r="V933" s="163"/>
      <c r="W933" s="163"/>
      <c r="X933" s="163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</row>
    <row r="934" spans="1:35" ht="12.7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63"/>
      <c r="V934" s="163"/>
      <c r="W934" s="163"/>
      <c r="X934" s="163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</row>
    <row r="935" spans="1:35" ht="12.75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63"/>
      <c r="V935" s="163"/>
      <c r="W935" s="163"/>
      <c r="X935" s="163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</row>
    <row r="936" spans="1:35" ht="12.7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63"/>
      <c r="V936" s="163"/>
      <c r="W936" s="163"/>
      <c r="X936" s="163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</row>
    <row r="937" spans="1:35" ht="12.75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63"/>
      <c r="V937" s="163"/>
      <c r="W937" s="163"/>
      <c r="X937" s="163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</row>
    <row r="938" spans="1:35" ht="12.7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63"/>
      <c r="V938" s="163"/>
      <c r="W938" s="163"/>
      <c r="X938" s="163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</row>
    <row r="939" spans="1:35" ht="12.75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63"/>
      <c r="V939" s="163"/>
      <c r="W939" s="163"/>
      <c r="X939" s="163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</row>
    <row r="940" spans="1:35" ht="12.7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63"/>
      <c r="V940" s="163"/>
      <c r="W940" s="163"/>
      <c r="X940" s="163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</row>
    <row r="941" spans="1:35" ht="12.75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63"/>
      <c r="V941" s="163"/>
      <c r="W941" s="163"/>
      <c r="X941" s="163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</row>
    <row r="942" spans="1:35" ht="12.7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63"/>
      <c r="V942" s="163"/>
      <c r="W942" s="163"/>
      <c r="X942" s="163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</row>
    <row r="943" spans="1:35" ht="12.75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63"/>
      <c r="V943" s="163"/>
      <c r="W943" s="163"/>
      <c r="X943" s="163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</row>
    <row r="944" spans="1:35" ht="12.7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63"/>
      <c r="V944" s="163"/>
      <c r="W944" s="163"/>
      <c r="X944" s="163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</row>
    <row r="945" spans="1:35" ht="12.75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63"/>
      <c r="V945" s="163"/>
      <c r="W945" s="163"/>
      <c r="X945" s="163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</row>
    <row r="946" spans="1:35" ht="12.7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63"/>
      <c r="V946" s="163"/>
      <c r="W946" s="163"/>
      <c r="X946" s="163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</row>
    <row r="947" spans="1:35" ht="12.75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63"/>
      <c r="V947" s="163"/>
      <c r="W947" s="163"/>
      <c r="X947" s="163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</row>
    <row r="948" spans="1:35" ht="12.7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63"/>
      <c r="V948" s="163"/>
      <c r="W948" s="163"/>
      <c r="X948" s="163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</row>
    <row r="949" spans="1:35" ht="12.75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63"/>
      <c r="V949" s="163"/>
      <c r="W949" s="163"/>
      <c r="X949" s="163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</row>
    <row r="950" spans="1:35" ht="12.7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63"/>
      <c r="V950" s="163"/>
      <c r="W950" s="163"/>
      <c r="X950" s="163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</row>
    <row r="951" spans="1:35" ht="12.75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63"/>
      <c r="V951" s="163"/>
      <c r="W951" s="163"/>
      <c r="X951" s="163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</row>
    <row r="952" spans="1:35" ht="12.7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63"/>
      <c r="V952" s="163"/>
      <c r="W952" s="163"/>
      <c r="X952" s="163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</row>
    <row r="953" spans="1:35" ht="12.75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63"/>
      <c r="V953" s="163"/>
      <c r="W953" s="163"/>
      <c r="X953" s="163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</row>
    <row r="954" spans="1:35" ht="12.7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63"/>
      <c r="V954" s="163"/>
      <c r="W954" s="163"/>
      <c r="X954" s="163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</row>
    <row r="955" spans="1:35" ht="12.75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63"/>
      <c r="V955" s="163"/>
      <c r="W955" s="163"/>
      <c r="X955" s="163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</row>
    <row r="956" spans="1:35" ht="12.7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63"/>
      <c r="V956" s="163"/>
      <c r="W956" s="163"/>
      <c r="X956" s="163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</row>
    <row r="957" spans="1:35" ht="12.75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63"/>
      <c r="V957" s="163"/>
      <c r="W957" s="163"/>
      <c r="X957" s="163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</row>
    <row r="958" spans="1:35" ht="12.7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63"/>
      <c r="V958" s="163"/>
      <c r="W958" s="163"/>
      <c r="X958" s="163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</row>
    <row r="959" spans="1:35" ht="12.75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63"/>
      <c r="V959" s="163"/>
      <c r="W959" s="163"/>
      <c r="X959" s="163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</row>
    <row r="960" spans="1:35" ht="12.7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63"/>
      <c r="V960" s="163"/>
      <c r="W960" s="163"/>
      <c r="X960" s="163"/>
      <c r="Y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</row>
    <row r="961" spans="1:35" ht="12.75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63"/>
      <c r="V961" s="163"/>
      <c r="W961" s="163"/>
      <c r="X961" s="163"/>
      <c r="Y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</row>
    <row r="962" spans="1:35" ht="12.7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63"/>
      <c r="V962" s="163"/>
      <c r="W962" s="163"/>
      <c r="X962" s="163"/>
      <c r="Y962" s="145"/>
      <c r="Z962" s="145"/>
      <c r="AA962" s="145"/>
      <c r="AB962" s="145"/>
      <c r="AC962" s="145"/>
      <c r="AD962" s="145"/>
      <c r="AE962" s="145"/>
      <c r="AF962" s="145"/>
      <c r="AG962" s="145"/>
      <c r="AH962" s="145"/>
      <c r="AI962" s="145"/>
    </row>
  </sheetData>
  <mergeCells count="2">
    <mergeCell ref="Z1:AB1"/>
    <mergeCell ref="AD1:AF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Y96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7109375" defaultRowHeight="15" customHeight="1"/>
  <cols>
    <col min="1" max="1" width="31.7109375" customWidth="1"/>
  </cols>
  <sheetData>
    <row r="1" spans="1:25" ht="22.5" customHeight="1">
      <c r="A1" s="171" t="s">
        <v>163</v>
      </c>
      <c r="B1" s="172" t="s">
        <v>35</v>
      </c>
      <c r="C1" s="172" t="s">
        <v>107</v>
      </c>
      <c r="D1" s="172" t="s">
        <v>108</v>
      </c>
      <c r="E1" s="172" t="s">
        <v>109</v>
      </c>
      <c r="F1" s="172" t="s">
        <v>110</v>
      </c>
      <c r="G1" s="173" t="s">
        <v>44</v>
      </c>
      <c r="H1" s="172" t="s">
        <v>112</v>
      </c>
      <c r="I1" s="172" t="s">
        <v>113</v>
      </c>
      <c r="J1" s="172" t="s">
        <v>114</v>
      </c>
      <c r="K1" s="172" t="s">
        <v>115</v>
      </c>
      <c r="L1" s="172" t="s">
        <v>116</v>
      </c>
      <c r="M1" s="172" t="s">
        <v>117</v>
      </c>
      <c r="N1" s="172" t="s">
        <v>118</v>
      </c>
      <c r="O1" s="172" t="s">
        <v>119</v>
      </c>
      <c r="P1" s="172" t="s">
        <v>120</v>
      </c>
      <c r="Q1" s="172" t="s">
        <v>121</v>
      </c>
      <c r="R1" s="172" t="s">
        <v>122</v>
      </c>
      <c r="S1" s="174"/>
      <c r="T1" s="174"/>
      <c r="U1" s="174"/>
      <c r="V1" s="174"/>
      <c r="W1" s="174"/>
      <c r="X1" s="174"/>
      <c r="Y1" s="174"/>
    </row>
    <row r="2" spans="1:25" ht="12.75">
      <c r="A2" s="175" t="s">
        <v>164</v>
      </c>
      <c r="B2" s="176">
        <v>279.69</v>
      </c>
      <c r="C2" s="177">
        <v>289.58</v>
      </c>
      <c r="D2" s="177">
        <v>257.02999999999997</v>
      </c>
      <c r="E2" s="177">
        <v>245.63</v>
      </c>
      <c r="F2" s="177">
        <v>250</v>
      </c>
      <c r="G2" s="177">
        <v>269.38</v>
      </c>
      <c r="H2" s="177">
        <v>193.75</v>
      </c>
      <c r="I2" s="177">
        <v>287.5</v>
      </c>
      <c r="J2" s="177">
        <v>254.69</v>
      </c>
      <c r="K2" s="177">
        <v>235.94</v>
      </c>
      <c r="L2" s="177">
        <v>272.5</v>
      </c>
      <c r="M2" s="178"/>
      <c r="N2" s="178"/>
      <c r="O2" s="178"/>
      <c r="P2" s="179"/>
      <c r="Q2" s="179"/>
      <c r="R2" s="179"/>
      <c r="S2" s="180"/>
      <c r="T2" s="180"/>
      <c r="U2" s="180"/>
      <c r="V2" s="180"/>
      <c r="W2" s="180"/>
      <c r="X2" s="180"/>
      <c r="Y2" s="180"/>
    </row>
    <row r="3" spans="1:25" ht="12.75">
      <c r="A3" s="175" t="s">
        <v>165</v>
      </c>
      <c r="B3" s="176">
        <v>927.94</v>
      </c>
      <c r="C3" s="177">
        <v>964.75</v>
      </c>
      <c r="D3" s="177">
        <v>843.66</v>
      </c>
      <c r="E3" s="177">
        <v>801.23</v>
      </c>
      <c r="F3" s="177">
        <v>817.5</v>
      </c>
      <c r="G3" s="177">
        <v>889.58</v>
      </c>
      <c r="H3" s="177">
        <v>608.25</v>
      </c>
      <c r="I3" s="177">
        <v>957</v>
      </c>
      <c r="J3" s="177">
        <v>834.94</v>
      </c>
      <c r="K3" s="177">
        <v>765.19</v>
      </c>
      <c r="L3" s="177">
        <v>901.2</v>
      </c>
      <c r="M3" s="178"/>
      <c r="N3" s="178"/>
      <c r="O3" s="178"/>
      <c r="P3" s="179"/>
      <c r="Q3" s="179"/>
      <c r="R3" s="179"/>
      <c r="S3" s="180"/>
      <c r="T3" s="180"/>
      <c r="U3" s="180"/>
      <c r="V3" s="180"/>
      <c r="W3" s="180"/>
      <c r="X3" s="180"/>
      <c r="Y3" s="180"/>
    </row>
    <row r="4" spans="1:25" ht="12.75">
      <c r="A4" s="175" t="s">
        <v>166</v>
      </c>
      <c r="B4" s="176">
        <v>927.94</v>
      </c>
      <c r="C4" s="177">
        <v>964.75</v>
      </c>
      <c r="D4" s="177">
        <v>843.66</v>
      </c>
      <c r="E4" s="177">
        <v>801.23</v>
      </c>
      <c r="F4" s="177">
        <v>817.5</v>
      </c>
      <c r="G4" s="177">
        <v>889.58</v>
      </c>
      <c r="H4" s="177">
        <v>608.25</v>
      </c>
      <c r="I4" s="177">
        <v>957</v>
      </c>
      <c r="J4" s="177">
        <v>834.94</v>
      </c>
      <c r="K4" s="177">
        <v>765.19</v>
      </c>
      <c r="L4" s="177">
        <v>901.2</v>
      </c>
      <c r="M4" s="178"/>
      <c r="N4" s="178"/>
      <c r="O4" s="178"/>
      <c r="P4" s="179"/>
      <c r="Q4" s="179"/>
      <c r="R4" s="179"/>
      <c r="S4" s="180"/>
      <c r="T4" s="180"/>
      <c r="U4" s="180"/>
      <c r="V4" s="180"/>
      <c r="W4" s="180"/>
      <c r="X4" s="180"/>
      <c r="Y4" s="180"/>
    </row>
    <row r="5" spans="1:25" ht="12.75">
      <c r="A5" s="175" t="s">
        <v>167</v>
      </c>
      <c r="B5" s="176">
        <v>927.94</v>
      </c>
      <c r="C5" s="177">
        <v>964.75</v>
      </c>
      <c r="D5" s="177">
        <v>843.66</v>
      </c>
      <c r="E5" s="177">
        <v>801.23</v>
      </c>
      <c r="F5" s="177">
        <v>817.5</v>
      </c>
      <c r="G5" s="177">
        <v>889.59</v>
      </c>
      <c r="H5" s="177">
        <v>608.25</v>
      </c>
      <c r="I5" s="177">
        <v>957</v>
      </c>
      <c r="J5" s="177">
        <v>834.94</v>
      </c>
      <c r="K5" s="177">
        <v>765.19</v>
      </c>
      <c r="L5" s="177">
        <v>901.2</v>
      </c>
      <c r="M5" s="178"/>
      <c r="N5" s="178"/>
      <c r="O5" s="178"/>
      <c r="P5" s="179"/>
      <c r="Q5" s="179"/>
      <c r="R5" s="179"/>
      <c r="S5" s="180"/>
      <c r="T5" s="180"/>
      <c r="U5" s="180"/>
      <c r="V5" s="180"/>
      <c r="W5" s="180"/>
      <c r="X5" s="180"/>
      <c r="Y5" s="180"/>
    </row>
    <row r="6" spans="1:25" ht="12.75">
      <c r="A6" s="181" t="s">
        <v>168</v>
      </c>
      <c r="B6" s="176">
        <v>1065.69</v>
      </c>
      <c r="C6" s="177">
        <v>1113.55</v>
      </c>
      <c r="D6" s="177">
        <v>956.13</v>
      </c>
      <c r="E6" s="177">
        <v>900.97</v>
      </c>
      <c r="F6" s="177">
        <v>922.13</v>
      </c>
      <c r="G6" s="177">
        <v>1015.82</v>
      </c>
      <c r="H6" s="177">
        <v>650.1</v>
      </c>
      <c r="I6" s="177">
        <v>1103.48</v>
      </c>
      <c r="J6" s="177">
        <v>944.79</v>
      </c>
      <c r="K6" s="177">
        <v>854.12</v>
      </c>
      <c r="L6" s="177">
        <v>1030.94</v>
      </c>
      <c r="M6" s="178"/>
      <c r="N6" s="178"/>
      <c r="O6" s="178"/>
      <c r="P6" s="179"/>
      <c r="Q6" s="179"/>
      <c r="R6" s="179"/>
      <c r="S6" s="180"/>
      <c r="T6" s="180"/>
      <c r="U6" s="180"/>
      <c r="V6" s="180"/>
      <c r="W6" s="180"/>
      <c r="X6" s="180"/>
      <c r="Y6" s="180"/>
    </row>
    <row r="7" spans="1:25" ht="12.75">
      <c r="A7" s="175" t="s">
        <v>169</v>
      </c>
      <c r="B7" s="182">
        <v>233.59</v>
      </c>
      <c r="C7" s="177">
        <v>265.63</v>
      </c>
      <c r="D7" s="177">
        <v>210.16</v>
      </c>
      <c r="E7" s="177">
        <v>245.31</v>
      </c>
      <c r="F7" s="177">
        <v>182.03</v>
      </c>
      <c r="G7" s="177">
        <v>231.25</v>
      </c>
      <c r="H7" s="177">
        <v>165.63</v>
      </c>
      <c r="I7" s="177">
        <v>265.58</v>
      </c>
      <c r="J7" s="177">
        <v>182.03</v>
      </c>
      <c r="K7" s="177">
        <v>170.31</v>
      </c>
      <c r="L7" s="177">
        <v>210.16</v>
      </c>
      <c r="M7" s="177">
        <v>186.72</v>
      </c>
      <c r="N7" s="177">
        <v>179.69</v>
      </c>
      <c r="O7" s="177">
        <v>175</v>
      </c>
      <c r="P7" s="177">
        <v>196.09</v>
      </c>
      <c r="Q7" s="177">
        <v>175</v>
      </c>
      <c r="R7" s="177">
        <v>365.63</v>
      </c>
      <c r="S7" s="180"/>
      <c r="T7" s="180"/>
      <c r="U7" s="180"/>
      <c r="V7" s="180"/>
      <c r="W7" s="180"/>
      <c r="X7" s="180"/>
      <c r="Y7" s="180"/>
    </row>
    <row r="8" spans="1:25" ht="12.75">
      <c r="A8" s="175" t="s">
        <v>170</v>
      </c>
      <c r="B8" s="182">
        <v>756.47</v>
      </c>
      <c r="C8" s="177">
        <v>875.63</v>
      </c>
      <c r="D8" s="177">
        <v>669.28</v>
      </c>
      <c r="E8" s="177">
        <v>800.06</v>
      </c>
      <c r="F8" s="177">
        <v>564.66</v>
      </c>
      <c r="G8" s="177">
        <v>747.75</v>
      </c>
      <c r="H8" s="177">
        <v>503.63</v>
      </c>
      <c r="I8" s="177">
        <v>871.75</v>
      </c>
      <c r="J8" s="177">
        <v>564.66</v>
      </c>
      <c r="K8" s="177">
        <v>521.05999999999995</v>
      </c>
      <c r="L8" s="177">
        <v>669.28</v>
      </c>
      <c r="M8" s="177">
        <v>582.09</v>
      </c>
      <c r="N8" s="177">
        <v>555.94000000000005</v>
      </c>
      <c r="O8" s="177">
        <v>538.5</v>
      </c>
      <c r="P8" s="177">
        <v>616.97</v>
      </c>
      <c r="Q8" s="177">
        <v>538.5</v>
      </c>
      <c r="R8" s="177">
        <v>1135.1300000000001</v>
      </c>
      <c r="S8" s="180"/>
      <c r="T8" s="180"/>
      <c r="U8" s="180"/>
      <c r="V8" s="180"/>
      <c r="W8" s="180"/>
      <c r="X8" s="180"/>
      <c r="Y8" s="180"/>
    </row>
    <row r="9" spans="1:25" ht="12.75">
      <c r="A9" s="175" t="s">
        <v>171</v>
      </c>
      <c r="B9" s="182">
        <v>756.47</v>
      </c>
      <c r="C9" s="177">
        <v>875.63</v>
      </c>
      <c r="D9" s="177">
        <v>669.28</v>
      </c>
      <c r="E9" s="177">
        <v>800.06</v>
      </c>
      <c r="F9" s="177">
        <v>564.66</v>
      </c>
      <c r="G9" s="177">
        <v>747.75</v>
      </c>
      <c r="H9" s="177">
        <v>503.63</v>
      </c>
      <c r="I9" s="177">
        <v>871.75</v>
      </c>
      <c r="J9" s="177">
        <v>564.66</v>
      </c>
      <c r="K9" s="177">
        <v>521.05999999999995</v>
      </c>
      <c r="L9" s="177">
        <v>669.28</v>
      </c>
      <c r="M9" s="177">
        <v>582.09</v>
      </c>
      <c r="N9" s="177">
        <v>555.94000000000005</v>
      </c>
      <c r="O9" s="177">
        <v>538.5</v>
      </c>
      <c r="P9" s="177">
        <v>616.97</v>
      </c>
      <c r="Q9" s="177">
        <v>538.5</v>
      </c>
      <c r="R9" s="177">
        <v>1135.1300000000001</v>
      </c>
      <c r="S9" s="180"/>
      <c r="T9" s="180"/>
      <c r="U9" s="180"/>
      <c r="V9" s="180"/>
      <c r="W9" s="180"/>
      <c r="X9" s="180"/>
      <c r="Y9" s="180"/>
    </row>
    <row r="10" spans="1:25" ht="12.75">
      <c r="A10" s="181" t="s">
        <v>172</v>
      </c>
      <c r="B10" s="182">
        <v>842.12</v>
      </c>
      <c r="C10" s="177">
        <v>997.69</v>
      </c>
      <c r="D10" s="177">
        <v>729.44</v>
      </c>
      <c r="E10" s="177">
        <v>899.46</v>
      </c>
      <c r="F10" s="177">
        <v>593.42999999999995</v>
      </c>
      <c r="G10" s="177">
        <v>831.45</v>
      </c>
      <c r="H10" s="177">
        <v>514.09</v>
      </c>
      <c r="I10" s="177">
        <v>992.65</v>
      </c>
      <c r="J10" s="177">
        <v>593.42999999999995</v>
      </c>
      <c r="K10" s="177">
        <v>536.76</v>
      </c>
      <c r="L10" s="177">
        <v>729.44</v>
      </c>
      <c r="M10" s="177">
        <v>616.1</v>
      </c>
      <c r="N10" s="177">
        <v>582.09</v>
      </c>
      <c r="O10" s="177">
        <v>559.42999999999995</v>
      </c>
      <c r="P10" s="177">
        <v>661.43</v>
      </c>
      <c r="Q10" s="177">
        <v>559.42999999999995</v>
      </c>
      <c r="R10" s="177">
        <v>1194.4100000000001</v>
      </c>
      <c r="S10" s="180"/>
      <c r="T10" s="180"/>
      <c r="U10" s="180"/>
      <c r="V10" s="180"/>
      <c r="W10" s="180"/>
      <c r="X10" s="180"/>
      <c r="Y10" s="180"/>
    </row>
    <row r="11" spans="1:25" ht="12.75">
      <c r="A11" s="175"/>
      <c r="B11" s="176"/>
      <c r="C11" s="176"/>
      <c r="D11" s="176"/>
      <c r="E11" s="176"/>
      <c r="F11" s="176"/>
      <c r="G11" s="176"/>
      <c r="H11" s="176"/>
      <c r="I11" s="176"/>
      <c r="J11" s="183"/>
      <c r="K11" s="183"/>
      <c r="L11" s="176"/>
      <c r="M11" s="176"/>
      <c r="N11" s="176"/>
      <c r="O11" s="176"/>
      <c r="P11" s="183"/>
      <c r="Q11" s="183"/>
      <c r="R11" s="183"/>
      <c r="S11" s="180"/>
      <c r="T11" s="180"/>
      <c r="U11" s="180"/>
      <c r="V11" s="180"/>
      <c r="W11" s="180"/>
      <c r="X11" s="180"/>
      <c r="Y11" s="180"/>
    </row>
    <row r="12" spans="1:25" ht="12.75">
      <c r="A12" s="184"/>
      <c r="B12" s="185"/>
      <c r="C12" s="181"/>
      <c r="D12" s="185"/>
      <c r="E12" s="185"/>
      <c r="F12" s="185"/>
      <c r="G12" s="185"/>
      <c r="H12" s="185"/>
      <c r="I12" s="185"/>
      <c r="J12" s="180"/>
      <c r="K12" s="180"/>
      <c r="L12" s="185"/>
      <c r="M12" s="185"/>
      <c r="N12" s="185"/>
      <c r="O12" s="185"/>
      <c r="P12" s="180"/>
      <c r="Q12" s="180"/>
      <c r="R12" s="180"/>
      <c r="S12" s="180"/>
      <c r="T12" s="180"/>
      <c r="U12" s="180"/>
      <c r="V12" s="180"/>
      <c r="W12" s="180"/>
      <c r="X12" s="180"/>
      <c r="Y12" s="180"/>
    </row>
    <row r="13" spans="1:25" ht="12.75">
      <c r="A13" s="184"/>
      <c r="B13" s="185"/>
      <c r="C13" s="185"/>
      <c r="D13" s="185"/>
      <c r="E13" s="185"/>
      <c r="F13" s="185"/>
      <c r="G13" s="185"/>
      <c r="H13" s="185"/>
      <c r="I13" s="185"/>
      <c r="J13" s="180"/>
      <c r="K13" s="180"/>
      <c r="L13" s="185"/>
      <c r="M13" s="185"/>
      <c r="N13" s="185"/>
      <c r="O13" s="185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5" ht="12.75">
      <c r="A14" s="175"/>
      <c r="B14" s="185"/>
      <c r="C14" s="185"/>
      <c r="D14" s="185"/>
      <c r="E14" s="185"/>
      <c r="F14" s="185"/>
      <c r="G14" s="185"/>
      <c r="H14" s="185"/>
      <c r="I14" s="183"/>
      <c r="J14" s="183"/>
      <c r="K14" s="183"/>
      <c r="L14" s="185"/>
      <c r="M14" s="185"/>
      <c r="N14" s="185"/>
      <c r="O14" s="185"/>
      <c r="P14" s="183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25" ht="12.75">
      <c r="A15" s="175"/>
      <c r="B15" s="185"/>
      <c r="C15" s="185"/>
      <c r="D15" s="185"/>
      <c r="E15" s="185"/>
      <c r="F15" s="185"/>
      <c r="G15" s="185"/>
      <c r="H15" s="185"/>
      <c r="I15" s="183"/>
      <c r="J15" s="183"/>
      <c r="K15" s="183"/>
      <c r="L15" s="185"/>
      <c r="M15" s="185"/>
      <c r="N15" s="185"/>
      <c r="O15" s="185"/>
      <c r="P15" s="183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ht="12.75">
      <c r="A16" s="175"/>
      <c r="B16" s="185"/>
      <c r="C16" s="185"/>
      <c r="D16" s="185"/>
      <c r="E16" s="185"/>
      <c r="F16" s="185"/>
      <c r="G16" s="185"/>
      <c r="H16" s="185"/>
      <c r="I16" s="183"/>
      <c r="J16" s="183"/>
      <c r="K16" s="183"/>
      <c r="L16" s="185"/>
      <c r="M16" s="185"/>
      <c r="N16" s="185"/>
      <c r="O16" s="185"/>
      <c r="P16" s="183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ht="12.75">
      <c r="A17" s="175"/>
      <c r="B17" s="185"/>
      <c r="C17" s="185"/>
      <c r="D17" s="185"/>
      <c r="E17" s="185"/>
      <c r="F17" s="185"/>
      <c r="G17" s="185"/>
      <c r="H17" s="185"/>
      <c r="I17" s="183"/>
      <c r="J17" s="183"/>
      <c r="K17" s="183"/>
      <c r="L17" s="185"/>
      <c r="M17" s="185"/>
      <c r="N17" s="185"/>
      <c r="O17" s="185"/>
      <c r="P17" s="183"/>
      <c r="Q17" s="180"/>
      <c r="R17" s="180"/>
      <c r="S17" s="180"/>
      <c r="T17" s="180"/>
      <c r="U17" s="180"/>
      <c r="V17" s="180"/>
      <c r="W17" s="180"/>
      <c r="X17" s="180"/>
      <c r="Y17" s="180"/>
    </row>
    <row r="18" spans="1:25" ht="12.75">
      <c r="A18" s="175"/>
      <c r="B18" s="185"/>
      <c r="C18" s="185"/>
      <c r="D18" s="185"/>
      <c r="E18" s="185"/>
      <c r="F18" s="185"/>
      <c r="G18" s="185"/>
      <c r="H18" s="185"/>
      <c r="I18" s="183"/>
      <c r="J18" s="183"/>
      <c r="K18" s="183"/>
      <c r="L18" s="185"/>
      <c r="M18" s="185"/>
      <c r="N18" s="185"/>
      <c r="O18" s="185"/>
      <c r="P18" s="183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1:25" ht="12.75">
      <c r="A19" s="175"/>
      <c r="B19" s="185"/>
      <c r="C19" s="185"/>
      <c r="D19" s="185"/>
      <c r="E19" s="185"/>
      <c r="F19" s="185"/>
      <c r="G19" s="185"/>
      <c r="H19" s="185"/>
      <c r="I19" s="183"/>
      <c r="J19" s="183"/>
      <c r="K19" s="183"/>
      <c r="L19" s="185"/>
      <c r="M19" s="185"/>
      <c r="N19" s="185"/>
      <c r="O19" s="185"/>
      <c r="P19" s="183"/>
      <c r="Q19" s="180"/>
      <c r="R19" s="180"/>
      <c r="S19" s="180"/>
      <c r="T19" s="180"/>
      <c r="U19" s="180"/>
      <c r="V19" s="180"/>
      <c r="W19" s="180"/>
      <c r="X19" s="180"/>
      <c r="Y19" s="180"/>
    </row>
    <row r="20" spans="1:25" ht="12.75">
      <c r="A20" s="175"/>
      <c r="B20" s="185"/>
      <c r="C20" s="185"/>
      <c r="D20" s="185"/>
      <c r="E20" s="185"/>
      <c r="F20" s="185"/>
      <c r="G20" s="185"/>
      <c r="H20" s="185"/>
      <c r="I20" s="176"/>
      <c r="J20" s="176"/>
      <c r="K20" s="176"/>
      <c r="L20" s="176"/>
      <c r="M20" s="185"/>
      <c r="N20" s="185"/>
      <c r="O20" s="185"/>
      <c r="P20" s="176"/>
      <c r="Q20" s="180"/>
      <c r="R20" s="180"/>
      <c r="S20" s="180"/>
      <c r="T20" s="180"/>
      <c r="U20" s="180"/>
      <c r="V20" s="180"/>
      <c r="W20" s="180"/>
      <c r="X20" s="180"/>
      <c r="Y20" s="180"/>
    </row>
    <row r="21" spans="1:25" ht="12.75">
      <c r="A21" s="175"/>
      <c r="B21" s="185"/>
      <c r="C21" s="185"/>
      <c r="D21" s="185"/>
      <c r="E21" s="185"/>
      <c r="F21" s="185"/>
      <c r="G21" s="185"/>
      <c r="H21" s="185"/>
      <c r="I21" s="176"/>
      <c r="J21" s="176"/>
      <c r="K21" s="176"/>
      <c r="L21" s="176"/>
      <c r="M21" s="185"/>
      <c r="N21" s="185"/>
      <c r="O21" s="185"/>
      <c r="P21" s="176"/>
      <c r="Q21" s="180"/>
      <c r="R21" s="180"/>
      <c r="S21" s="180"/>
      <c r="T21" s="180"/>
      <c r="U21" s="180"/>
      <c r="V21" s="180"/>
      <c r="W21" s="180"/>
      <c r="X21" s="180"/>
      <c r="Y21" s="180"/>
    </row>
    <row r="22" spans="1:25" ht="12.75">
      <c r="A22" s="175"/>
      <c r="B22" s="185"/>
      <c r="C22" s="185"/>
      <c r="D22" s="185"/>
      <c r="E22" s="185"/>
      <c r="F22" s="185"/>
      <c r="G22" s="185"/>
      <c r="H22" s="185"/>
      <c r="I22" s="183"/>
      <c r="J22" s="183"/>
      <c r="K22" s="183"/>
      <c r="L22" s="176"/>
      <c r="M22" s="185"/>
      <c r="N22" s="185"/>
      <c r="O22" s="185"/>
      <c r="P22" s="183"/>
      <c r="Q22" s="180"/>
      <c r="R22" s="180"/>
      <c r="S22" s="180"/>
      <c r="T22" s="180"/>
      <c r="U22" s="180"/>
      <c r="V22" s="180"/>
      <c r="W22" s="180"/>
      <c r="X22" s="180"/>
      <c r="Y22" s="180"/>
    </row>
    <row r="23" spans="1:25" ht="12.75">
      <c r="A23" s="175"/>
      <c r="B23" s="185"/>
      <c r="C23" s="185"/>
      <c r="D23" s="185"/>
      <c r="E23" s="185"/>
      <c r="F23" s="185"/>
      <c r="G23" s="185"/>
      <c r="H23" s="185"/>
      <c r="I23" s="176"/>
      <c r="J23" s="176"/>
      <c r="K23" s="176"/>
      <c r="L23" s="176"/>
      <c r="M23" s="185"/>
      <c r="N23" s="185"/>
      <c r="O23" s="185"/>
      <c r="P23" s="176"/>
      <c r="Q23" s="180"/>
      <c r="R23" s="180"/>
      <c r="S23" s="180"/>
      <c r="T23" s="180"/>
      <c r="U23" s="180"/>
      <c r="V23" s="180"/>
      <c r="W23" s="180"/>
      <c r="X23" s="180"/>
      <c r="Y23" s="180"/>
    </row>
    <row r="24" spans="1:25" ht="12.75">
      <c r="A24" s="17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76"/>
      <c r="M24" s="185"/>
      <c r="N24" s="185"/>
      <c r="O24" s="185"/>
      <c r="P24" s="185"/>
      <c r="Q24" s="180"/>
      <c r="R24" s="180"/>
      <c r="S24" s="180"/>
      <c r="T24" s="180"/>
      <c r="U24" s="180"/>
      <c r="V24" s="180"/>
      <c r="W24" s="180"/>
      <c r="X24" s="180"/>
      <c r="Y24" s="180"/>
    </row>
    <row r="25" spans="1:25" ht="12.75">
      <c r="A25" s="17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76"/>
      <c r="M25" s="185"/>
      <c r="N25" s="185"/>
      <c r="O25" s="185"/>
      <c r="P25" s="185"/>
      <c r="Q25" s="180"/>
      <c r="R25" s="180"/>
      <c r="S25" s="180"/>
      <c r="T25" s="180"/>
      <c r="U25" s="180"/>
      <c r="V25" s="180"/>
      <c r="W25" s="180"/>
      <c r="X25" s="180"/>
      <c r="Y25" s="180"/>
    </row>
    <row r="26" spans="1:25" ht="12.7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80"/>
      <c r="R26" s="180"/>
      <c r="S26" s="180"/>
      <c r="T26" s="180"/>
      <c r="U26" s="180"/>
      <c r="V26" s="180"/>
      <c r="W26" s="180"/>
      <c r="X26" s="180"/>
      <c r="Y26" s="180"/>
    </row>
    <row r="27" spans="1:25" ht="12.75">
      <c r="A27" s="175"/>
      <c r="B27" s="185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</row>
    <row r="28" spans="1:25" ht="12.75">
      <c r="A28" s="175"/>
      <c r="B28" s="185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</row>
    <row r="29" spans="1:25" ht="12.75">
      <c r="A29" s="175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0"/>
      <c r="R29" s="180"/>
      <c r="S29" s="180"/>
      <c r="T29" s="180"/>
      <c r="U29" s="180"/>
      <c r="V29" s="180"/>
      <c r="W29" s="180"/>
      <c r="X29" s="180"/>
      <c r="Y29" s="180"/>
    </row>
    <row r="30" spans="1:25" ht="12.75">
      <c r="A30" s="175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25" ht="12.75">
      <c r="A31" s="175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0"/>
      <c r="R31" s="180"/>
      <c r="S31" s="180"/>
      <c r="T31" s="180"/>
      <c r="U31" s="180"/>
      <c r="V31" s="180"/>
      <c r="W31" s="180"/>
      <c r="X31" s="180"/>
      <c r="Y31" s="180"/>
    </row>
    <row r="32" spans="1:25" ht="12.75">
      <c r="A32" s="175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0"/>
      <c r="R32" s="180"/>
      <c r="S32" s="180"/>
      <c r="T32" s="180"/>
      <c r="U32" s="180"/>
      <c r="V32" s="180"/>
      <c r="W32" s="180"/>
      <c r="X32" s="180"/>
      <c r="Y32" s="180"/>
    </row>
    <row r="33" spans="1:25" ht="12.75">
      <c r="A33" s="175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0"/>
      <c r="R33" s="180"/>
      <c r="S33" s="180"/>
      <c r="T33" s="180"/>
      <c r="U33" s="180"/>
      <c r="V33" s="180"/>
      <c r="W33" s="180"/>
      <c r="X33" s="180"/>
      <c r="Y33" s="180"/>
    </row>
    <row r="34" spans="1:25" ht="12.75">
      <c r="A34" s="175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0"/>
      <c r="R34" s="180"/>
      <c r="S34" s="180"/>
      <c r="T34" s="180"/>
      <c r="U34" s="180"/>
      <c r="V34" s="180"/>
      <c r="W34" s="180"/>
      <c r="X34" s="180"/>
      <c r="Y34" s="180"/>
    </row>
    <row r="35" spans="1:25" ht="12.75">
      <c r="A35" s="175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1:25" ht="12.75">
      <c r="A36" s="175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0"/>
      <c r="R36" s="180"/>
      <c r="S36" s="180"/>
      <c r="T36" s="180"/>
      <c r="U36" s="180"/>
      <c r="V36" s="180"/>
      <c r="W36" s="180"/>
      <c r="X36" s="180"/>
      <c r="Y36" s="180"/>
    </row>
    <row r="37" spans="1:25" ht="12.75">
      <c r="A37" s="175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ht="12.75">
      <c r="A38" s="175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0"/>
      <c r="R38" s="180"/>
      <c r="S38" s="180"/>
      <c r="T38" s="180"/>
      <c r="U38" s="180"/>
      <c r="V38" s="180"/>
      <c r="W38" s="180"/>
      <c r="X38" s="180"/>
      <c r="Y38" s="180"/>
    </row>
    <row r="39" spans="1:25" ht="12.75">
      <c r="A39" s="175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0"/>
      <c r="R39" s="180"/>
      <c r="S39" s="180"/>
      <c r="T39" s="180"/>
      <c r="U39" s="180"/>
      <c r="V39" s="180"/>
      <c r="W39" s="180"/>
      <c r="X39" s="180"/>
      <c r="Y39" s="180"/>
    </row>
    <row r="40" spans="1:25" ht="12.75">
      <c r="A40" s="175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25" ht="12.75">
      <c r="A41" s="175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</row>
    <row r="42" spans="1:25" ht="12.75">
      <c r="A42" s="17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</row>
    <row r="43" spans="1:25" ht="12.75">
      <c r="A43" s="175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</row>
    <row r="44" spans="1:25" ht="12.75">
      <c r="A44" s="175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</row>
    <row r="45" spans="1:25" ht="12.75">
      <c r="A45" s="175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</row>
    <row r="46" spans="1:25" ht="12.75">
      <c r="A46" s="175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</row>
    <row r="47" spans="1:25" ht="12.75">
      <c r="A47" s="175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</row>
    <row r="48" spans="1:25" ht="12.75">
      <c r="A48" s="175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</row>
    <row r="49" spans="1:25" ht="12.75">
      <c r="A49" s="175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</row>
    <row r="50" spans="1:25" ht="12.75">
      <c r="A50" s="175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ht="12.75">
      <c r="A51" s="175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</row>
    <row r="52" spans="1:25" ht="12.75">
      <c r="A52" s="175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</row>
    <row r="53" spans="1:25" ht="12.75">
      <c r="A53" s="175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</row>
    <row r="54" spans="1:25" ht="12.75">
      <c r="A54" s="175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</row>
    <row r="55" spans="1:25" ht="12.75">
      <c r="A55" s="175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</row>
    <row r="56" spans="1:25" ht="12.75">
      <c r="A56" s="175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</row>
    <row r="57" spans="1:25" ht="12.75">
      <c r="A57" s="175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</row>
    <row r="58" spans="1:25" ht="12.75">
      <c r="A58" s="175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</row>
    <row r="59" spans="1:25" ht="12.75">
      <c r="A59" s="175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</row>
    <row r="60" spans="1:25" ht="12.75">
      <c r="A60" s="175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</row>
    <row r="61" spans="1:25" ht="12.75">
      <c r="A61" s="175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</row>
    <row r="62" spans="1:25" ht="12.75">
      <c r="A62" s="175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</row>
    <row r="63" spans="1:25" ht="12.75">
      <c r="A63" s="175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</row>
    <row r="64" spans="1:25" ht="12.75">
      <c r="A64" s="175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</row>
    <row r="65" spans="1:25" ht="12.75">
      <c r="A65" s="175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</row>
    <row r="66" spans="1:25" ht="12.75">
      <c r="A66" s="175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</row>
    <row r="67" spans="1:25" ht="12.75">
      <c r="A67" s="175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</row>
    <row r="68" spans="1:25" ht="12.75">
      <c r="A68" s="175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</row>
    <row r="69" spans="1:25" ht="12.75">
      <c r="A69" s="175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</row>
    <row r="70" spans="1:25" ht="12.75">
      <c r="A70" s="175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</row>
    <row r="71" spans="1:25" ht="12.75">
      <c r="A71" s="175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</row>
    <row r="72" spans="1:25" ht="12.75">
      <c r="A72" s="175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</row>
    <row r="73" spans="1:25" ht="12.75">
      <c r="A73" s="175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</row>
    <row r="74" spans="1:25" ht="12.75">
      <c r="A74" s="175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</row>
    <row r="75" spans="1:25" ht="12.75">
      <c r="A75" s="175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</row>
    <row r="76" spans="1:25" ht="12.75">
      <c r="A76" s="175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</row>
    <row r="77" spans="1:25" ht="12.75">
      <c r="A77" s="175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</row>
    <row r="78" spans="1:25" ht="12.75">
      <c r="A78" s="175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</row>
    <row r="79" spans="1:25" ht="12.75">
      <c r="A79" s="175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</row>
    <row r="80" spans="1:25" ht="12.75">
      <c r="A80" s="175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</row>
    <row r="81" spans="1:25" ht="12.75">
      <c r="A81" s="175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</row>
    <row r="82" spans="1:25" ht="12.75">
      <c r="A82" s="175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</row>
    <row r="83" spans="1:25" ht="12.75">
      <c r="A83" s="175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</row>
    <row r="84" spans="1:25" ht="12.75">
      <c r="A84" s="175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</row>
    <row r="85" spans="1:25" ht="12.75">
      <c r="A85" s="175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</row>
    <row r="86" spans="1:25" ht="12.75">
      <c r="A86" s="175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</row>
    <row r="87" spans="1:25" ht="12.75">
      <c r="A87" s="175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</row>
    <row r="88" spans="1:25" ht="12.75">
      <c r="A88" s="175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</row>
    <row r="89" spans="1:25" ht="12.75">
      <c r="A89" s="175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</row>
    <row r="90" spans="1:25" ht="12.75">
      <c r="A90" s="175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</row>
    <row r="91" spans="1:25" ht="12.75">
      <c r="A91" s="175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</row>
    <row r="92" spans="1:25" ht="12.75">
      <c r="A92" s="175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</row>
    <row r="93" spans="1:25" ht="12.75">
      <c r="A93" s="175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</row>
    <row r="94" spans="1:25" ht="12.75">
      <c r="A94" s="175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</row>
    <row r="95" spans="1:25" ht="12.75">
      <c r="A95" s="175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</row>
    <row r="96" spans="1:25" ht="12.75">
      <c r="A96" s="175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</row>
    <row r="97" spans="1:25" ht="12.75">
      <c r="A97" s="175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</row>
    <row r="98" spans="1:25" ht="12.75">
      <c r="A98" s="175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</row>
    <row r="99" spans="1:25" ht="12.75">
      <c r="A99" s="175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</row>
    <row r="100" spans="1:25" ht="12.75">
      <c r="A100" s="175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</row>
    <row r="101" spans="1:25" ht="12.75">
      <c r="A101" s="175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</row>
    <row r="102" spans="1:25" ht="12.75">
      <c r="A102" s="175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</row>
    <row r="103" spans="1:25" ht="12.75">
      <c r="A103" s="175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</row>
    <row r="104" spans="1:25" ht="12.75">
      <c r="A104" s="175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</row>
    <row r="105" spans="1:25" ht="12.75">
      <c r="A105" s="175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</row>
    <row r="106" spans="1:25" ht="12.75">
      <c r="A106" s="175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</row>
    <row r="107" spans="1:25" ht="12.75">
      <c r="A107" s="175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</row>
    <row r="108" spans="1:25" ht="12.75">
      <c r="A108" s="175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</row>
    <row r="109" spans="1:25" ht="12.75">
      <c r="A109" s="175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</row>
    <row r="110" spans="1:25" ht="12.75">
      <c r="A110" s="175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</row>
    <row r="111" spans="1:25" ht="12.75">
      <c r="A111" s="175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</row>
    <row r="112" spans="1:25" ht="12.75">
      <c r="A112" s="175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</row>
    <row r="113" spans="1:25" ht="12.75">
      <c r="A113" s="175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</row>
    <row r="114" spans="1:25" ht="12.75">
      <c r="A114" s="175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</row>
    <row r="115" spans="1:25" ht="12.75">
      <c r="A115" s="175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</row>
    <row r="116" spans="1:25" ht="12.75">
      <c r="A116" s="175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</row>
    <row r="117" spans="1:25" ht="12.75">
      <c r="A117" s="175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</row>
    <row r="118" spans="1:25" ht="12.75">
      <c r="A118" s="175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</row>
    <row r="119" spans="1:25" ht="12.75">
      <c r="A119" s="175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</row>
    <row r="120" spans="1:25" ht="12.75">
      <c r="A120" s="175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</row>
    <row r="121" spans="1:25" ht="12.75">
      <c r="A121" s="175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</row>
    <row r="122" spans="1:25" ht="12.75">
      <c r="A122" s="175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</row>
    <row r="123" spans="1:25" ht="12.75">
      <c r="A123" s="175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</row>
    <row r="124" spans="1:25" ht="12.75">
      <c r="A124" s="175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</row>
    <row r="125" spans="1:25" ht="12.75">
      <c r="A125" s="175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</row>
    <row r="126" spans="1:25" ht="12.75">
      <c r="A126" s="175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</row>
    <row r="127" spans="1:25" ht="12.75">
      <c r="A127" s="175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</row>
    <row r="128" spans="1:25" ht="12.75">
      <c r="A128" s="175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</row>
    <row r="129" spans="1:25" ht="12.75">
      <c r="A129" s="175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</row>
    <row r="130" spans="1:25" ht="12.75">
      <c r="A130" s="175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</row>
    <row r="131" spans="1:25" ht="12.75">
      <c r="A131" s="175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</row>
    <row r="132" spans="1:25" ht="12.75">
      <c r="A132" s="175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</row>
    <row r="133" spans="1:25" ht="12.75">
      <c r="A133" s="175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</row>
    <row r="134" spans="1:25" ht="12.75">
      <c r="A134" s="175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</row>
    <row r="135" spans="1:25" ht="12.75">
      <c r="A135" s="175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</row>
    <row r="136" spans="1:25" ht="12.75">
      <c r="A136" s="175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</row>
    <row r="137" spans="1:25" ht="12.75">
      <c r="A137" s="175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</row>
    <row r="138" spans="1:25" ht="12.75">
      <c r="A138" s="175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</row>
    <row r="139" spans="1:25" ht="12.75">
      <c r="A139" s="175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</row>
    <row r="140" spans="1:25" ht="12.75">
      <c r="A140" s="175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</row>
    <row r="141" spans="1:25" ht="12.75">
      <c r="A141" s="175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</row>
    <row r="142" spans="1:25" ht="12.75">
      <c r="A142" s="175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</row>
    <row r="143" spans="1:25" ht="12.75">
      <c r="A143" s="175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</row>
    <row r="144" spans="1:25" ht="12.75">
      <c r="A144" s="175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</row>
    <row r="145" spans="1:25" ht="12.75">
      <c r="A145" s="175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</row>
    <row r="146" spans="1:25" ht="12.75">
      <c r="A146" s="175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</row>
    <row r="147" spans="1:25" ht="12.75">
      <c r="A147" s="175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</row>
    <row r="148" spans="1:25" ht="12.75">
      <c r="A148" s="175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</row>
    <row r="149" spans="1:25" ht="12.75">
      <c r="A149" s="175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</row>
    <row r="150" spans="1:25" ht="12.75">
      <c r="A150" s="175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</row>
    <row r="151" spans="1:25" ht="12.75">
      <c r="A151" s="175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</row>
    <row r="152" spans="1:25" ht="12.75">
      <c r="A152" s="175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</row>
    <row r="153" spans="1:25" ht="12.75">
      <c r="A153" s="175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</row>
    <row r="154" spans="1:25" ht="12.75">
      <c r="A154" s="175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</row>
    <row r="155" spans="1:25" ht="12.75">
      <c r="A155" s="175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</row>
    <row r="156" spans="1:25" ht="12.75">
      <c r="A156" s="175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</row>
    <row r="157" spans="1:25" ht="12.75">
      <c r="A157" s="175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</row>
    <row r="158" spans="1:25" ht="12.75">
      <c r="A158" s="175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</row>
    <row r="159" spans="1:25" ht="12.75">
      <c r="A159" s="175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</row>
    <row r="160" spans="1:25" ht="12.75">
      <c r="A160" s="175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</row>
    <row r="161" spans="1:25" ht="12.75">
      <c r="A161" s="175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</row>
    <row r="162" spans="1:25" ht="12.75">
      <c r="A162" s="175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</row>
    <row r="163" spans="1:25" ht="12.75">
      <c r="A163" s="175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</row>
    <row r="164" spans="1:25" ht="12.75">
      <c r="A164" s="175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</row>
    <row r="165" spans="1:25" ht="12.75">
      <c r="A165" s="175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</row>
    <row r="166" spans="1:25" ht="12.75">
      <c r="A166" s="175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</row>
    <row r="167" spans="1:25" ht="12.75">
      <c r="A167" s="175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</row>
    <row r="168" spans="1:25" ht="12.75">
      <c r="A168" s="175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</row>
    <row r="169" spans="1:25" ht="12.75">
      <c r="A169" s="175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</row>
    <row r="170" spans="1:25" ht="12.75">
      <c r="A170" s="175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</row>
    <row r="171" spans="1:25" ht="12.75">
      <c r="A171" s="175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</row>
    <row r="172" spans="1:25" ht="12.75">
      <c r="A172" s="175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</row>
    <row r="173" spans="1:25" ht="12.75">
      <c r="A173" s="175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</row>
    <row r="174" spans="1:25" ht="12.75">
      <c r="A174" s="175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</row>
    <row r="175" spans="1:25" ht="12.75">
      <c r="A175" s="175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</row>
    <row r="176" spans="1:25" ht="12.75">
      <c r="A176" s="175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</row>
    <row r="177" spans="1:25" ht="12.75">
      <c r="A177" s="175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</row>
    <row r="178" spans="1:25" ht="12.75">
      <c r="A178" s="175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</row>
    <row r="179" spans="1:25" ht="12.75">
      <c r="A179" s="175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</row>
    <row r="180" spans="1:25" ht="12.75">
      <c r="A180" s="175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</row>
    <row r="181" spans="1:25" ht="12.75">
      <c r="A181" s="175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</row>
    <row r="182" spans="1:25" ht="12.75">
      <c r="A182" s="175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</row>
    <row r="183" spans="1:25" ht="12.75">
      <c r="A183" s="175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</row>
    <row r="184" spans="1:25" ht="12.75">
      <c r="A184" s="175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</row>
    <row r="185" spans="1:25" ht="12.75">
      <c r="A185" s="175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</row>
    <row r="186" spans="1:25" ht="12.75">
      <c r="A186" s="175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</row>
    <row r="187" spans="1:25" ht="12.75">
      <c r="A187" s="175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</row>
    <row r="188" spans="1:25" ht="12.75">
      <c r="A188" s="175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</row>
    <row r="189" spans="1:25" ht="12.75">
      <c r="A189" s="175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</row>
    <row r="190" spans="1:25" ht="12.75">
      <c r="A190" s="175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</row>
    <row r="191" spans="1:25" ht="12.75">
      <c r="A191" s="175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</row>
    <row r="192" spans="1:25" ht="12.75">
      <c r="A192" s="175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</row>
    <row r="193" spans="1:25" ht="12.75">
      <c r="A193" s="175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</row>
    <row r="194" spans="1:25" ht="12.75">
      <c r="A194" s="175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</row>
    <row r="195" spans="1:25" ht="12.75">
      <c r="A195" s="175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</row>
    <row r="196" spans="1:25" ht="12.75">
      <c r="A196" s="175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</row>
    <row r="197" spans="1:25" ht="12.75">
      <c r="A197" s="175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</row>
    <row r="198" spans="1:25" ht="12.75">
      <c r="A198" s="175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</row>
    <row r="199" spans="1:25" ht="12.75">
      <c r="A199" s="175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</row>
    <row r="200" spans="1:25" ht="12.75">
      <c r="A200" s="175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</row>
    <row r="201" spans="1:25" ht="12.75">
      <c r="A201" s="175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</row>
    <row r="202" spans="1:25" ht="12.75">
      <c r="A202" s="175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</row>
    <row r="203" spans="1:25" ht="12.75">
      <c r="A203" s="175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</row>
    <row r="204" spans="1:25" ht="12.75">
      <c r="A204" s="175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</row>
    <row r="205" spans="1:25" ht="12.75">
      <c r="A205" s="175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</row>
    <row r="206" spans="1:25" ht="12.75">
      <c r="A206" s="175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</row>
    <row r="207" spans="1:25" ht="12.75">
      <c r="A207" s="175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</row>
    <row r="208" spans="1:25" ht="12.75">
      <c r="A208" s="175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</row>
    <row r="209" spans="1:25" ht="12.75">
      <c r="A209" s="175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</row>
    <row r="210" spans="1:25" ht="12.75">
      <c r="A210" s="175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</row>
    <row r="211" spans="1:25" ht="12.75">
      <c r="A211" s="175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</row>
    <row r="212" spans="1:25" ht="12.75">
      <c r="A212" s="175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</row>
    <row r="213" spans="1:25" ht="12.75">
      <c r="A213" s="175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</row>
    <row r="214" spans="1:25" ht="12.75">
      <c r="A214" s="175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</row>
    <row r="215" spans="1:25" ht="12.75">
      <c r="A215" s="175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</row>
    <row r="216" spans="1:25" ht="12.75">
      <c r="A216" s="175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25" ht="12.75">
      <c r="A217" s="175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</row>
    <row r="218" spans="1:25" ht="12.75">
      <c r="A218" s="175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</row>
    <row r="219" spans="1:25" ht="12.75">
      <c r="A219" s="175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</row>
    <row r="220" spans="1:25" ht="12.75">
      <c r="A220" s="175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</row>
    <row r="221" spans="1:25" ht="12.75">
      <c r="A221" s="175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</row>
    <row r="222" spans="1:25" ht="12.75">
      <c r="A222" s="175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</row>
    <row r="223" spans="1:25" ht="12.75">
      <c r="A223" s="175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</row>
    <row r="224" spans="1:25" ht="12.75">
      <c r="A224" s="175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</row>
    <row r="225" spans="1:25" ht="12.75">
      <c r="A225" s="175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</row>
    <row r="226" spans="1:25" ht="12.75">
      <c r="A226" s="175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</row>
    <row r="227" spans="1:25" ht="12.75">
      <c r="A227" s="175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</row>
    <row r="228" spans="1:25" ht="12.75">
      <c r="A228" s="175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</row>
    <row r="229" spans="1:25" ht="12.75">
      <c r="A229" s="175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</row>
    <row r="230" spans="1:25" ht="12.75">
      <c r="A230" s="175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</row>
    <row r="231" spans="1:25" ht="12.75">
      <c r="A231" s="175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</row>
    <row r="232" spans="1:25" ht="12.75">
      <c r="A232" s="175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</row>
    <row r="233" spans="1:25" ht="12.75">
      <c r="A233" s="175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</row>
    <row r="234" spans="1:25" ht="12.75">
      <c r="A234" s="175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</row>
    <row r="235" spans="1:25" ht="12.75">
      <c r="A235" s="175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</row>
    <row r="236" spans="1:25" ht="12.75">
      <c r="A236" s="175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</row>
    <row r="237" spans="1:25" ht="12.75">
      <c r="A237" s="175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</row>
    <row r="238" spans="1:25" ht="12.75">
      <c r="A238" s="175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</row>
    <row r="239" spans="1:25" ht="12.75">
      <c r="A239" s="175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</row>
    <row r="240" spans="1:25" ht="12.75">
      <c r="A240" s="175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</row>
    <row r="241" spans="1:25" ht="12.75">
      <c r="A241" s="175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</row>
    <row r="242" spans="1:25" ht="12.75">
      <c r="A242" s="175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</row>
    <row r="243" spans="1:25" ht="12.75">
      <c r="A243" s="175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</row>
    <row r="244" spans="1:25" ht="12.75">
      <c r="A244" s="175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</row>
    <row r="245" spans="1:25" ht="12.75">
      <c r="A245" s="175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</row>
    <row r="246" spans="1:25" ht="12.75">
      <c r="A246" s="175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</row>
    <row r="247" spans="1:25" ht="12.75">
      <c r="A247" s="175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</row>
    <row r="248" spans="1:25" ht="12.75">
      <c r="A248" s="175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</row>
    <row r="249" spans="1:25" ht="12.75">
      <c r="A249" s="175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</row>
    <row r="250" spans="1:25" ht="12.75">
      <c r="A250" s="175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</row>
    <row r="251" spans="1:25" ht="12.75">
      <c r="A251" s="175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</row>
    <row r="252" spans="1:25" ht="12.75">
      <c r="A252" s="175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</row>
    <row r="253" spans="1:25" ht="12.75">
      <c r="A253" s="175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</row>
    <row r="254" spans="1:25" ht="12.75">
      <c r="A254" s="175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</row>
    <row r="255" spans="1:25" ht="12.75">
      <c r="A255" s="175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</row>
    <row r="256" spans="1:25" ht="12.75">
      <c r="A256" s="175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</row>
    <row r="257" spans="1:25" ht="12.75">
      <c r="A257" s="175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</row>
    <row r="258" spans="1:25" ht="12.75">
      <c r="A258" s="175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</row>
    <row r="259" spans="1:25" ht="12.75">
      <c r="A259" s="175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</row>
    <row r="260" spans="1:25" ht="12.75">
      <c r="A260" s="175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</row>
    <row r="261" spans="1:25" ht="12.75">
      <c r="A261" s="175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</row>
    <row r="262" spans="1:25" ht="12.75">
      <c r="A262" s="175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</row>
    <row r="263" spans="1:25" ht="12.75">
      <c r="A263" s="175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</row>
    <row r="264" spans="1:25" ht="12.75">
      <c r="A264" s="175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</row>
    <row r="265" spans="1:25" ht="12.75">
      <c r="A265" s="175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</row>
    <row r="266" spans="1:25" ht="12.75">
      <c r="A266" s="175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</row>
    <row r="267" spans="1:25" ht="12.75">
      <c r="A267" s="175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</row>
    <row r="268" spans="1:25" ht="12.75">
      <c r="A268" s="175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</row>
    <row r="269" spans="1:25" ht="12.75">
      <c r="A269" s="175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</row>
    <row r="270" spans="1:25" ht="12.75">
      <c r="A270" s="175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</row>
    <row r="271" spans="1:25" ht="12.75">
      <c r="A271" s="175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</row>
    <row r="272" spans="1:25" ht="12.75">
      <c r="A272" s="175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</row>
    <row r="273" spans="1:25" ht="12.75">
      <c r="A273" s="175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</row>
    <row r="274" spans="1:25" ht="12.75">
      <c r="A274" s="175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</row>
    <row r="275" spans="1:25" ht="12.75">
      <c r="A275" s="175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</row>
    <row r="276" spans="1:25" ht="12.75">
      <c r="A276" s="175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</row>
    <row r="277" spans="1:25" ht="12.75">
      <c r="A277" s="175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</row>
    <row r="278" spans="1:25" ht="12.75">
      <c r="A278" s="175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</row>
    <row r="279" spans="1:25" ht="12.75">
      <c r="A279" s="175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</row>
    <row r="280" spans="1:25" ht="12.75">
      <c r="A280" s="175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</row>
    <row r="281" spans="1:25" ht="12.75">
      <c r="A281" s="175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</row>
    <row r="282" spans="1:25" ht="12.75">
      <c r="A282" s="175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</row>
    <row r="283" spans="1:25" ht="12.75">
      <c r="A283" s="175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</row>
    <row r="284" spans="1:25" ht="12.75">
      <c r="A284" s="175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</row>
    <row r="285" spans="1:25" ht="12.75">
      <c r="A285" s="175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</row>
    <row r="286" spans="1:25" ht="12.75">
      <c r="A286" s="175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</row>
    <row r="287" spans="1:25" ht="12.75">
      <c r="A287" s="175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</row>
    <row r="288" spans="1:25" ht="12.75">
      <c r="A288" s="175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</row>
    <row r="289" spans="1:25" ht="12.75">
      <c r="A289" s="175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</row>
    <row r="290" spans="1:25" ht="12.75">
      <c r="A290" s="175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</row>
    <row r="291" spans="1:25" ht="12.75">
      <c r="A291" s="175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</row>
    <row r="292" spans="1:25" ht="12.75">
      <c r="A292" s="175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</row>
    <row r="293" spans="1:25" ht="12.75">
      <c r="A293" s="175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</row>
    <row r="294" spans="1:25" ht="12.75">
      <c r="A294" s="175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</row>
    <row r="295" spans="1:25" ht="12.75">
      <c r="A295" s="175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</row>
    <row r="296" spans="1:25" ht="12.75">
      <c r="A296" s="175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</row>
    <row r="297" spans="1:25" ht="12.75">
      <c r="A297" s="175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</row>
    <row r="298" spans="1:25" ht="12.75">
      <c r="A298" s="175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</row>
    <row r="299" spans="1:25" ht="12.75">
      <c r="A299" s="175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</row>
    <row r="300" spans="1:25" ht="12.75">
      <c r="A300" s="175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</row>
    <row r="301" spans="1:25" ht="12.75">
      <c r="A301" s="175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</row>
    <row r="302" spans="1:25" ht="12.75">
      <c r="A302" s="175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</row>
    <row r="303" spans="1:25" ht="12.75">
      <c r="A303" s="175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</row>
    <row r="304" spans="1:25" ht="12.75">
      <c r="A304" s="175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</row>
    <row r="305" spans="1:25" ht="12.75">
      <c r="A305" s="175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</row>
    <row r="306" spans="1:25" ht="12.75">
      <c r="A306" s="175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</row>
    <row r="307" spans="1:25" ht="12.75">
      <c r="A307" s="175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</row>
    <row r="308" spans="1:25" ht="12.75">
      <c r="A308" s="175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</row>
    <row r="309" spans="1:25" ht="12.75">
      <c r="A309" s="175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</row>
    <row r="310" spans="1:25" ht="12.75">
      <c r="A310" s="175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</row>
    <row r="311" spans="1:25" ht="12.75">
      <c r="A311" s="175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</row>
    <row r="312" spans="1:25" ht="12.75">
      <c r="A312" s="175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</row>
    <row r="313" spans="1:25" ht="12.75">
      <c r="A313" s="175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</row>
    <row r="314" spans="1:25" ht="12.75">
      <c r="A314" s="175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</row>
    <row r="315" spans="1:25" ht="12.75">
      <c r="A315" s="175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</row>
    <row r="316" spans="1:25" ht="12.75">
      <c r="A316" s="175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</row>
    <row r="317" spans="1:25" ht="12.75">
      <c r="A317" s="175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</row>
    <row r="318" spans="1:25" ht="12.75">
      <c r="A318" s="175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</row>
    <row r="319" spans="1:25" ht="12.75">
      <c r="A319" s="175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</row>
    <row r="320" spans="1:25" ht="12.75">
      <c r="A320" s="175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</row>
    <row r="321" spans="1:25" ht="12.75">
      <c r="A321" s="175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</row>
    <row r="322" spans="1:25" ht="12.75">
      <c r="A322" s="175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</row>
    <row r="323" spans="1:25" ht="12.75">
      <c r="A323" s="175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</row>
    <row r="324" spans="1:25" ht="12.75">
      <c r="A324" s="175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</row>
    <row r="325" spans="1:25" ht="12.75">
      <c r="A325" s="175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</row>
    <row r="326" spans="1:25" ht="12.75">
      <c r="A326" s="175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</row>
    <row r="327" spans="1:25" ht="12.75">
      <c r="A327" s="175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</row>
    <row r="328" spans="1:25" ht="12.75">
      <c r="A328" s="175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</row>
    <row r="329" spans="1:25" ht="12.75">
      <c r="A329" s="175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</row>
    <row r="330" spans="1:25" ht="12.75">
      <c r="A330" s="175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</row>
    <row r="331" spans="1:25" ht="12.75">
      <c r="A331" s="175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</row>
    <row r="332" spans="1:25" ht="12.75">
      <c r="A332" s="175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</row>
    <row r="333" spans="1:25" ht="12.75">
      <c r="A333" s="175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</row>
    <row r="334" spans="1:25" ht="12.75">
      <c r="A334" s="175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</row>
    <row r="335" spans="1:25" ht="12.75">
      <c r="A335" s="175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</row>
    <row r="336" spans="1:25" ht="12.75">
      <c r="A336" s="175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</row>
    <row r="337" spans="1:25" ht="12.75">
      <c r="A337" s="175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</row>
    <row r="338" spans="1:25" ht="12.75">
      <c r="A338" s="175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</row>
    <row r="339" spans="1:25" ht="12.75">
      <c r="A339" s="175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</row>
    <row r="340" spans="1:25" ht="12.75">
      <c r="A340" s="175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</row>
    <row r="341" spans="1:25" ht="12.75">
      <c r="A341" s="175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</row>
    <row r="342" spans="1:25" ht="12.75">
      <c r="A342" s="175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</row>
    <row r="343" spans="1:25" ht="12.75">
      <c r="A343" s="175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</row>
    <row r="344" spans="1:25" ht="12.75">
      <c r="A344" s="175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</row>
    <row r="345" spans="1:25" ht="12.75">
      <c r="A345" s="175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</row>
    <row r="346" spans="1:25" ht="12.75">
      <c r="A346" s="175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</row>
    <row r="347" spans="1:25" ht="12.75">
      <c r="A347" s="175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</row>
    <row r="348" spans="1:25" ht="12.75">
      <c r="A348" s="175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</row>
    <row r="349" spans="1:25" ht="12.75">
      <c r="A349" s="175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</row>
    <row r="350" spans="1:25" ht="12.75">
      <c r="A350" s="175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</row>
    <row r="351" spans="1:25" ht="12.75">
      <c r="A351" s="175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</row>
    <row r="352" spans="1:25" ht="12.75">
      <c r="A352" s="175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</row>
    <row r="353" spans="1:25" ht="12.75">
      <c r="A353" s="175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</row>
    <row r="354" spans="1:25" ht="12.75">
      <c r="A354" s="175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</row>
    <row r="355" spans="1:25" ht="12.75">
      <c r="A355" s="175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</row>
    <row r="356" spans="1:25" ht="12.75">
      <c r="A356" s="175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</row>
    <row r="357" spans="1:25" ht="12.75">
      <c r="A357" s="175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</row>
    <row r="358" spans="1:25" ht="12.75">
      <c r="A358" s="175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</row>
    <row r="359" spans="1:25" ht="12.75">
      <c r="A359" s="175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</row>
    <row r="360" spans="1:25" ht="12.75">
      <c r="A360" s="175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</row>
    <row r="361" spans="1:25" ht="12.75">
      <c r="A361" s="175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</row>
    <row r="362" spans="1:25" ht="12.75">
      <c r="A362" s="175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</row>
    <row r="363" spans="1:25" ht="12.75">
      <c r="A363" s="175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</row>
    <row r="364" spans="1:25" ht="12.75">
      <c r="A364" s="175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</row>
    <row r="365" spans="1:25" ht="12.75">
      <c r="A365" s="175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</row>
    <row r="366" spans="1:25" ht="12.75">
      <c r="A366" s="175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</row>
    <row r="367" spans="1:25" ht="12.75">
      <c r="A367" s="175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</row>
    <row r="368" spans="1:25" ht="12.75">
      <c r="A368" s="175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</row>
    <row r="369" spans="1:25" ht="12.75">
      <c r="A369" s="175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</row>
    <row r="370" spans="1:25" ht="12.75">
      <c r="A370" s="175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</row>
    <row r="371" spans="1:25" ht="12.75">
      <c r="A371" s="175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</row>
    <row r="372" spans="1:25" ht="12.75">
      <c r="A372" s="175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</row>
    <row r="373" spans="1:25" ht="12.75">
      <c r="A373" s="175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</row>
    <row r="374" spans="1:25" ht="12.75">
      <c r="A374" s="175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</row>
    <row r="375" spans="1:25" ht="12.75">
      <c r="A375" s="175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</row>
    <row r="376" spans="1:25" ht="12.75">
      <c r="A376" s="175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</row>
    <row r="377" spans="1:25" ht="12.75">
      <c r="A377" s="175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</row>
    <row r="378" spans="1:25" ht="12.75">
      <c r="A378" s="175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</row>
    <row r="379" spans="1:25" ht="12.75">
      <c r="A379" s="175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</row>
    <row r="380" spans="1:25" ht="12.75">
      <c r="A380" s="175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</row>
    <row r="381" spans="1:25" ht="12.75">
      <c r="A381" s="175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</row>
    <row r="382" spans="1:25" ht="12.75">
      <c r="A382" s="175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</row>
    <row r="383" spans="1:25" ht="12.75">
      <c r="A383" s="175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</row>
    <row r="384" spans="1:25" ht="12.75">
      <c r="A384" s="175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</row>
    <row r="385" spans="1:25" ht="12.75">
      <c r="A385" s="175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</row>
    <row r="386" spans="1:25" ht="12.75">
      <c r="A386" s="175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</row>
    <row r="387" spans="1:25" ht="12.75">
      <c r="A387" s="175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</row>
    <row r="388" spans="1:25" ht="12.75">
      <c r="A388" s="175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</row>
    <row r="389" spans="1:25" ht="12.75">
      <c r="A389" s="175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</row>
    <row r="390" spans="1:25" ht="12.75">
      <c r="A390" s="175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</row>
    <row r="391" spans="1:25" ht="12.75">
      <c r="A391" s="175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</row>
    <row r="392" spans="1:25" ht="12.75">
      <c r="A392" s="175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</row>
    <row r="393" spans="1:25" ht="12.75">
      <c r="A393" s="175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</row>
    <row r="394" spans="1:25" ht="12.75">
      <c r="A394" s="175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</row>
    <row r="395" spans="1:25" ht="12.75">
      <c r="A395" s="175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</row>
    <row r="396" spans="1:25" ht="12.75">
      <c r="A396" s="175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</row>
    <row r="397" spans="1:25" ht="12.75">
      <c r="A397" s="175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</row>
    <row r="398" spans="1:25" ht="12.75">
      <c r="A398" s="175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</row>
    <row r="399" spans="1:25" ht="12.75">
      <c r="A399" s="175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</row>
    <row r="400" spans="1:25" ht="12.75">
      <c r="A400" s="175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</row>
    <row r="401" spans="1:25" ht="12.75">
      <c r="A401" s="175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</row>
    <row r="402" spans="1:25" ht="12.75">
      <c r="A402" s="175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</row>
    <row r="403" spans="1:25" ht="12.75">
      <c r="A403" s="175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</row>
    <row r="404" spans="1:25" ht="12.75">
      <c r="A404" s="175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</row>
    <row r="405" spans="1:25" ht="12.75">
      <c r="A405" s="175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</row>
    <row r="406" spans="1:25" ht="12.75">
      <c r="A406" s="175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</row>
    <row r="407" spans="1:25" ht="12.75">
      <c r="A407" s="175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</row>
    <row r="408" spans="1:25" ht="12.75">
      <c r="A408" s="175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</row>
    <row r="409" spans="1:25" ht="12.75">
      <c r="A409" s="175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</row>
    <row r="410" spans="1:25" ht="12.75">
      <c r="A410" s="175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</row>
    <row r="411" spans="1:25" ht="12.75">
      <c r="A411" s="175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</row>
    <row r="412" spans="1:25" ht="12.75">
      <c r="A412" s="175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</row>
    <row r="413" spans="1:25" ht="12.75">
      <c r="A413" s="175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</row>
    <row r="414" spans="1:25" ht="12.75">
      <c r="A414" s="175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</row>
    <row r="415" spans="1:25" ht="12.75">
      <c r="A415" s="175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</row>
    <row r="416" spans="1:25" ht="12.75">
      <c r="A416" s="175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</row>
    <row r="417" spans="1:25" ht="12.75">
      <c r="A417" s="175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</row>
    <row r="418" spans="1:25" ht="12.75">
      <c r="A418" s="175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</row>
    <row r="419" spans="1:25" ht="12.75">
      <c r="A419" s="175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</row>
    <row r="420" spans="1:25" ht="12.75">
      <c r="A420" s="175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</row>
    <row r="421" spans="1:25" ht="12.75">
      <c r="A421" s="175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</row>
    <row r="422" spans="1:25" ht="12.75">
      <c r="A422" s="175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</row>
    <row r="423" spans="1:25" ht="12.75">
      <c r="A423" s="175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</row>
    <row r="424" spans="1:25" ht="12.75">
      <c r="A424" s="175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</row>
    <row r="425" spans="1:25" ht="12.75">
      <c r="A425" s="175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</row>
    <row r="426" spans="1:25" ht="12.75">
      <c r="A426" s="175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</row>
    <row r="427" spans="1:25" ht="12.75">
      <c r="A427" s="175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</row>
    <row r="428" spans="1:25" ht="12.75">
      <c r="A428" s="175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</row>
    <row r="429" spans="1:25" ht="12.75">
      <c r="A429" s="175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</row>
    <row r="430" spans="1:25" ht="12.75">
      <c r="A430" s="175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</row>
    <row r="431" spans="1:25" ht="12.75">
      <c r="A431" s="175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</row>
    <row r="432" spans="1:25" ht="12.75">
      <c r="A432" s="175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</row>
    <row r="433" spans="1:25" ht="12.75">
      <c r="A433" s="175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</row>
    <row r="434" spans="1:25" ht="12.75">
      <c r="A434" s="175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</row>
    <row r="435" spans="1:25" ht="12.75">
      <c r="A435" s="175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</row>
    <row r="436" spans="1:25" ht="12.75">
      <c r="A436" s="175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</row>
    <row r="437" spans="1:25" ht="12.75">
      <c r="A437" s="175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</row>
    <row r="438" spans="1:25" ht="12.75">
      <c r="A438" s="175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</row>
    <row r="439" spans="1:25" ht="12.75">
      <c r="A439" s="175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</row>
    <row r="440" spans="1:25" ht="12.75">
      <c r="A440" s="175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</row>
    <row r="441" spans="1:25" ht="12.75">
      <c r="A441" s="175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</row>
    <row r="442" spans="1:25" ht="12.75">
      <c r="A442" s="175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</row>
    <row r="443" spans="1:25" ht="12.75">
      <c r="A443" s="175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</row>
    <row r="444" spans="1:25" ht="12.75">
      <c r="A444" s="175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</row>
    <row r="445" spans="1:25" ht="12.75">
      <c r="A445" s="175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</row>
    <row r="446" spans="1:25" ht="12.75">
      <c r="A446" s="175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</row>
    <row r="447" spans="1:25" ht="12.75">
      <c r="A447" s="175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</row>
    <row r="448" spans="1:25" ht="12.75">
      <c r="A448" s="175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</row>
    <row r="449" spans="1:25" ht="12.75">
      <c r="A449" s="175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</row>
    <row r="450" spans="1:25" ht="12.75">
      <c r="A450" s="175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</row>
    <row r="451" spans="1:25" ht="12.75">
      <c r="A451" s="175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</row>
    <row r="452" spans="1:25" ht="12.75">
      <c r="A452" s="175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</row>
    <row r="453" spans="1:25" ht="12.75">
      <c r="A453" s="175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</row>
    <row r="454" spans="1:25" ht="12.75">
      <c r="A454" s="175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</row>
    <row r="455" spans="1:25" ht="12.75">
      <c r="A455" s="175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</row>
    <row r="456" spans="1:25" ht="12.75">
      <c r="A456" s="175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</row>
    <row r="457" spans="1:25" ht="12.75">
      <c r="A457" s="175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</row>
    <row r="458" spans="1:25" ht="12.75">
      <c r="A458" s="175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</row>
    <row r="459" spans="1:25" ht="12.75">
      <c r="A459" s="175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</row>
    <row r="460" spans="1:25" ht="12.75">
      <c r="A460" s="175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</row>
    <row r="461" spans="1:25" ht="12.75">
      <c r="A461" s="175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</row>
    <row r="462" spans="1:25" ht="12.75">
      <c r="A462" s="175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</row>
    <row r="463" spans="1:25" ht="12.75">
      <c r="A463" s="175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</row>
    <row r="464" spans="1:25" ht="12.75">
      <c r="A464" s="175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</row>
    <row r="465" spans="1:25" ht="12.75">
      <c r="A465" s="175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</row>
    <row r="466" spans="1:25" ht="12.75">
      <c r="A466" s="175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</row>
    <row r="467" spans="1:25" ht="12.75">
      <c r="A467" s="175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</row>
    <row r="468" spans="1:25" ht="12.75">
      <c r="A468" s="175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</row>
    <row r="469" spans="1:25" ht="12.75">
      <c r="A469" s="175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</row>
    <row r="470" spans="1:25" ht="12.75">
      <c r="A470" s="175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</row>
    <row r="471" spans="1:25" ht="12.75">
      <c r="A471" s="175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</row>
    <row r="472" spans="1:25" ht="12.75">
      <c r="A472" s="175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</row>
    <row r="473" spans="1:25" ht="12.75">
      <c r="A473" s="175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</row>
    <row r="474" spans="1:25" ht="12.75">
      <c r="A474" s="175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</row>
    <row r="475" spans="1:25" ht="12.75">
      <c r="A475" s="175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</row>
    <row r="476" spans="1:25" ht="12.75">
      <c r="A476" s="175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</row>
    <row r="477" spans="1:25" ht="12.75">
      <c r="A477" s="175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</row>
    <row r="478" spans="1:25" ht="12.75">
      <c r="A478" s="175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</row>
    <row r="479" spans="1:25" ht="12.75">
      <c r="A479" s="175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</row>
    <row r="480" spans="1:25" ht="12.75">
      <c r="A480" s="175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</row>
    <row r="481" spans="1:25" ht="12.75">
      <c r="A481" s="175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</row>
    <row r="482" spans="1:25" ht="12.75">
      <c r="A482" s="175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</row>
    <row r="483" spans="1:25" ht="12.75">
      <c r="A483" s="175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</row>
    <row r="484" spans="1:25" ht="12.75">
      <c r="A484" s="175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</row>
    <row r="485" spans="1:25" ht="12.75">
      <c r="A485" s="175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</row>
    <row r="486" spans="1:25" ht="12.75">
      <c r="A486" s="175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</row>
    <row r="487" spans="1:25" ht="12.75">
      <c r="A487" s="175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</row>
    <row r="488" spans="1:25" ht="12.75">
      <c r="A488" s="175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</row>
    <row r="489" spans="1:25" ht="12.75">
      <c r="A489" s="175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</row>
    <row r="490" spans="1:25" ht="12.75">
      <c r="A490" s="175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</row>
    <row r="491" spans="1:25" ht="12.75">
      <c r="A491" s="175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</row>
    <row r="492" spans="1:25" ht="12.75">
      <c r="A492" s="175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</row>
    <row r="493" spans="1:25" ht="12.75">
      <c r="A493" s="175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</row>
    <row r="494" spans="1:25" ht="12.75">
      <c r="A494" s="175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</row>
    <row r="495" spans="1:25" ht="12.75">
      <c r="A495" s="175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</row>
    <row r="496" spans="1:25" ht="12.75">
      <c r="A496" s="175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</row>
    <row r="497" spans="1:25" ht="12.75">
      <c r="A497" s="175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</row>
    <row r="498" spans="1:25" ht="12.75">
      <c r="A498" s="175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</row>
    <row r="499" spans="1:25" ht="12.75">
      <c r="A499" s="175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</row>
    <row r="500" spans="1:25" ht="12.75">
      <c r="A500" s="175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</row>
    <row r="501" spans="1:25" ht="12.75">
      <c r="A501" s="175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</row>
    <row r="502" spans="1:25" ht="12.75">
      <c r="A502" s="175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</row>
    <row r="503" spans="1:25" ht="12.75">
      <c r="A503" s="175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</row>
    <row r="504" spans="1:25" ht="12.75">
      <c r="A504" s="175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</row>
    <row r="505" spans="1:25" ht="12.75">
      <c r="A505" s="175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</row>
    <row r="506" spans="1:25" ht="12.75">
      <c r="A506" s="175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</row>
    <row r="507" spans="1:25" ht="12.75">
      <c r="A507" s="175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</row>
    <row r="508" spans="1:25" ht="12.75">
      <c r="A508" s="175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</row>
    <row r="509" spans="1:25" ht="12.75">
      <c r="A509" s="175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</row>
    <row r="510" spans="1:25" ht="12.75">
      <c r="A510" s="175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</row>
    <row r="511" spans="1:25" ht="12.75">
      <c r="A511" s="175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</row>
    <row r="512" spans="1:25" ht="12.75">
      <c r="A512" s="175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</row>
    <row r="513" spans="1:25" ht="12.75">
      <c r="A513" s="175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</row>
    <row r="514" spans="1:25" ht="12.75">
      <c r="A514" s="175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</row>
    <row r="515" spans="1:25" ht="12.75">
      <c r="A515" s="175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</row>
    <row r="516" spans="1:25" ht="12.75">
      <c r="A516" s="175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</row>
    <row r="517" spans="1:25" ht="12.75">
      <c r="A517" s="175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</row>
    <row r="518" spans="1:25" ht="12.75">
      <c r="A518" s="175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</row>
    <row r="519" spans="1:25" ht="12.75">
      <c r="A519" s="175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</row>
    <row r="520" spans="1:25" ht="12.75">
      <c r="A520" s="175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</row>
    <row r="521" spans="1:25" ht="12.75">
      <c r="A521" s="175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</row>
    <row r="522" spans="1:25" ht="12.75">
      <c r="A522" s="175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</row>
    <row r="523" spans="1:25" ht="12.75">
      <c r="A523" s="175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</row>
    <row r="524" spans="1:25" ht="12.75">
      <c r="A524" s="175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</row>
    <row r="525" spans="1:25" ht="12.75">
      <c r="A525" s="175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</row>
    <row r="526" spans="1:25" ht="12.75">
      <c r="A526" s="175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</row>
    <row r="527" spans="1:25" ht="12.75">
      <c r="A527" s="175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</row>
    <row r="528" spans="1:25" ht="12.75">
      <c r="A528" s="175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</row>
    <row r="529" spans="1:25" ht="12.75">
      <c r="A529" s="175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</row>
    <row r="530" spans="1:25" ht="12.75">
      <c r="A530" s="175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</row>
    <row r="531" spans="1:25" ht="12.75">
      <c r="A531" s="175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</row>
    <row r="532" spans="1:25" ht="12.75">
      <c r="A532" s="175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</row>
    <row r="533" spans="1:25" ht="12.75">
      <c r="A533" s="175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</row>
    <row r="534" spans="1:25" ht="12.75">
      <c r="A534" s="175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</row>
    <row r="535" spans="1:25" ht="12.75">
      <c r="A535" s="175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</row>
    <row r="536" spans="1:25" ht="12.75">
      <c r="A536" s="175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</row>
    <row r="537" spans="1:25" ht="12.75">
      <c r="A537" s="175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</row>
    <row r="538" spans="1:25" ht="12.75">
      <c r="A538" s="175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</row>
    <row r="539" spans="1:25" ht="12.75">
      <c r="A539" s="175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</row>
    <row r="540" spans="1:25" ht="12.75">
      <c r="A540" s="175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</row>
    <row r="541" spans="1:25" ht="12.75">
      <c r="A541" s="175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</row>
    <row r="542" spans="1:25" ht="12.75">
      <c r="A542" s="175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</row>
    <row r="543" spans="1:25" ht="12.75">
      <c r="A543" s="175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</row>
    <row r="544" spans="1:25" ht="12.75">
      <c r="A544" s="175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</row>
    <row r="545" spans="1:25" ht="12.75">
      <c r="A545" s="175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</row>
    <row r="546" spans="1:25" ht="12.75">
      <c r="A546" s="175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</row>
    <row r="547" spans="1:25" ht="12.75">
      <c r="A547" s="175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</row>
    <row r="548" spans="1:25" ht="12.75">
      <c r="A548" s="175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</row>
    <row r="549" spans="1:25" ht="12.75">
      <c r="A549" s="175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</row>
    <row r="550" spans="1:25" ht="12.75">
      <c r="A550" s="175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</row>
    <row r="551" spans="1:25" ht="12.75">
      <c r="A551" s="175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</row>
    <row r="552" spans="1:25" ht="12.75">
      <c r="A552" s="175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</row>
    <row r="553" spans="1:25" ht="12.75">
      <c r="A553" s="175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</row>
    <row r="554" spans="1:25" ht="12.75">
      <c r="A554" s="175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</row>
    <row r="555" spans="1:25" ht="12.75">
      <c r="A555" s="175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</row>
    <row r="556" spans="1:25" ht="12.75">
      <c r="A556" s="175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</row>
    <row r="557" spans="1:25" ht="12.75">
      <c r="A557" s="175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</row>
    <row r="558" spans="1:25" ht="12.75">
      <c r="A558" s="175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</row>
    <row r="559" spans="1:25" ht="12.75">
      <c r="A559" s="175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</row>
    <row r="560" spans="1:25" ht="12.75">
      <c r="A560" s="175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</row>
    <row r="561" spans="1:25" ht="12.75">
      <c r="A561" s="175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</row>
    <row r="562" spans="1:25" ht="12.75">
      <c r="A562" s="175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</row>
    <row r="563" spans="1:25" ht="12.75">
      <c r="A563" s="175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</row>
    <row r="564" spans="1:25" ht="12.75">
      <c r="A564" s="175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</row>
    <row r="565" spans="1:25" ht="12.75">
      <c r="A565" s="175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</row>
    <row r="566" spans="1:25" ht="12.75">
      <c r="A566" s="175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</row>
    <row r="567" spans="1:25" ht="12.75">
      <c r="A567" s="175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</row>
    <row r="568" spans="1:25" ht="12.75">
      <c r="A568" s="175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</row>
    <row r="569" spans="1:25" ht="12.75">
      <c r="A569" s="175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</row>
    <row r="570" spans="1:25" ht="12.75">
      <c r="A570" s="175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</row>
    <row r="571" spans="1:25" ht="12.75">
      <c r="A571" s="175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</row>
    <row r="572" spans="1:25" ht="12.75">
      <c r="A572" s="175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</row>
    <row r="573" spans="1:25" ht="12.75">
      <c r="A573" s="175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</row>
    <row r="574" spans="1:25" ht="12.75">
      <c r="A574" s="175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</row>
    <row r="575" spans="1:25" ht="12.75">
      <c r="A575" s="175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</row>
    <row r="576" spans="1:25" ht="12.75">
      <c r="A576" s="175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</row>
    <row r="577" spans="1:25" ht="12.75">
      <c r="A577" s="175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</row>
    <row r="578" spans="1:25" ht="12.75">
      <c r="A578" s="175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</row>
    <row r="579" spans="1:25" ht="12.75">
      <c r="A579" s="175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</row>
    <row r="580" spans="1:25" ht="12.75">
      <c r="A580" s="175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</row>
    <row r="581" spans="1:25" ht="12.75">
      <c r="A581" s="175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</row>
    <row r="582" spans="1:25" ht="12.75">
      <c r="A582" s="175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</row>
    <row r="583" spans="1:25" ht="12.75">
      <c r="A583" s="175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</row>
    <row r="584" spans="1:25" ht="12.75">
      <c r="A584" s="175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</row>
    <row r="585" spans="1:25" ht="12.75">
      <c r="A585" s="175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</row>
    <row r="586" spans="1:25" ht="12.75">
      <c r="A586" s="175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</row>
    <row r="587" spans="1:25" ht="12.75">
      <c r="A587" s="175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</row>
    <row r="588" spans="1:25" ht="12.75">
      <c r="A588" s="175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</row>
    <row r="589" spans="1:25" ht="12.75">
      <c r="A589" s="175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</row>
    <row r="590" spans="1:25" ht="12.75">
      <c r="A590" s="175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</row>
    <row r="591" spans="1:25" ht="12.75">
      <c r="A591" s="175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</row>
    <row r="592" spans="1:25" ht="12.75">
      <c r="A592" s="175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</row>
    <row r="593" spans="1:25" ht="12.75">
      <c r="A593" s="175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</row>
    <row r="594" spans="1:25" ht="12.75">
      <c r="A594" s="175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</row>
    <row r="595" spans="1:25" ht="12.75">
      <c r="A595" s="175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</row>
    <row r="596" spans="1:25" ht="12.75">
      <c r="A596" s="175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</row>
    <row r="597" spans="1:25" ht="12.75">
      <c r="A597" s="175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</row>
    <row r="598" spans="1:25" ht="12.75">
      <c r="A598" s="175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</row>
    <row r="599" spans="1:25" ht="12.75">
      <c r="A599" s="175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</row>
    <row r="600" spans="1:25" ht="12.75">
      <c r="A600" s="175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</row>
    <row r="601" spans="1:25" ht="12.75">
      <c r="A601" s="175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</row>
    <row r="602" spans="1:25" ht="12.75">
      <c r="A602" s="175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</row>
    <row r="603" spans="1:25" ht="12.75">
      <c r="A603" s="175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</row>
    <row r="604" spans="1:25" ht="12.75">
      <c r="A604" s="175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</row>
    <row r="605" spans="1:25" ht="12.75">
      <c r="A605" s="175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</row>
    <row r="606" spans="1:25" ht="12.75">
      <c r="A606" s="175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</row>
    <row r="607" spans="1:25" ht="12.75">
      <c r="A607" s="175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</row>
    <row r="608" spans="1:25" ht="12.75">
      <c r="A608" s="175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</row>
    <row r="609" spans="1:25" ht="12.75">
      <c r="A609" s="175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</row>
    <row r="610" spans="1:25" ht="12.75">
      <c r="A610" s="175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</row>
    <row r="611" spans="1:25" ht="12.75">
      <c r="A611" s="175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</row>
    <row r="612" spans="1:25" ht="12.75">
      <c r="A612" s="175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</row>
    <row r="613" spans="1:25" ht="12.75">
      <c r="A613" s="175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</row>
    <row r="614" spans="1:25" ht="12.75">
      <c r="A614" s="175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</row>
    <row r="615" spans="1:25" ht="12.75">
      <c r="A615" s="175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</row>
    <row r="616" spans="1:25" ht="12.75">
      <c r="A616" s="175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</row>
    <row r="617" spans="1:25" ht="12.75">
      <c r="A617" s="175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</row>
    <row r="618" spans="1:25" ht="12.75">
      <c r="A618" s="175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</row>
    <row r="619" spans="1:25" ht="12.75">
      <c r="A619" s="175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</row>
    <row r="620" spans="1:25" ht="12.75">
      <c r="A620" s="175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</row>
    <row r="621" spans="1:25" ht="12.75">
      <c r="A621" s="175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</row>
    <row r="622" spans="1:25" ht="12.75">
      <c r="A622" s="175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</row>
    <row r="623" spans="1:25" ht="12.75">
      <c r="A623" s="175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</row>
    <row r="624" spans="1:25" ht="12.75">
      <c r="A624" s="175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</row>
    <row r="625" spans="1:25" ht="12.75">
      <c r="A625" s="175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</row>
    <row r="626" spans="1:25" ht="12.75">
      <c r="A626" s="175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</row>
    <row r="627" spans="1:25" ht="12.75">
      <c r="A627" s="175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</row>
    <row r="628" spans="1:25" ht="12.75">
      <c r="A628" s="175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</row>
    <row r="629" spans="1:25" ht="12.75">
      <c r="A629" s="175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</row>
    <row r="630" spans="1:25" ht="12.75">
      <c r="A630" s="175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</row>
    <row r="631" spans="1:25" ht="12.75">
      <c r="A631" s="175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</row>
    <row r="632" spans="1:25" ht="12.75">
      <c r="A632" s="175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</row>
    <row r="633" spans="1:25" ht="12.75">
      <c r="A633" s="175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</row>
    <row r="634" spans="1:25" ht="12.75">
      <c r="A634" s="175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</row>
    <row r="635" spans="1:25" ht="12.75">
      <c r="A635" s="175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</row>
    <row r="636" spans="1:25" ht="12.75">
      <c r="A636" s="175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</row>
    <row r="637" spans="1:25" ht="12.75">
      <c r="A637" s="175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</row>
    <row r="638" spans="1:25" ht="12.75">
      <c r="A638" s="175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</row>
    <row r="639" spans="1:25" ht="12.75">
      <c r="A639" s="175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</row>
    <row r="640" spans="1:25" ht="12.75">
      <c r="A640" s="175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</row>
    <row r="641" spans="1:25" ht="12.75">
      <c r="A641" s="175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</row>
    <row r="642" spans="1:25" ht="12.75">
      <c r="A642" s="175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</row>
    <row r="643" spans="1:25" ht="12.75">
      <c r="A643" s="175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</row>
    <row r="644" spans="1:25" ht="12.75">
      <c r="A644" s="175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</row>
    <row r="645" spans="1:25" ht="12.75">
      <c r="A645" s="175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</row>
    <row r="646" spans="1:25" ht="12.75">
      <c r="A646" s="175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</row>
    <row r="647" spans="1:25" ht="12.75">
      <c r="A647" s="175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</row>
    <row r="648" spans="1:25" ht="12.75">
      <c r="A648" s="175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</row>
    <row r="649" spans="1:25" ht="12.75">
      <c r="A649" s="175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</row>
    <row r="650" spans="1:25" ht="12.75">
      <c r="A650" s="175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</row>
    <row r="651" spans="1:25" ht="12.75">
      <c r="A651" s="175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</row>
    <row r="652" spans="1:25" ht="12.75">
      <c r="A652" s="175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</row>
    <row r="653" spans="1:25" ht="12.75">
      <c r="A653" s="175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</row>
    <row r="654" spans="1:25" ht="12.75">
      <c r="A654" s="175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</row>
    <row r="655" spans="1:25" ht="12.75">
      <c r="A655" s="175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</row>
    <row r="656" spans="1:25" ht="12.75">
      <c r="A656" s="175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</row>
    <row r="657" spans="1:25" ht="12.75">
      <c r="A657" s="175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</row>
    <row r="658" spans="1:25" ht="12.75">
      <c r="A658" s="175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</row>
    <row r="659" spans="1:25" ht="12.75">
      <c r="A659" s="175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</row>
    <row r="660" spans="1:25" ht="12.75">
      <c r="A660" s="175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</row>
    <row r="661" spans="1:25" ht="12.75">
      <c r="A661" s="175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</row>
    <row r="662" spans="1:25" ht="12.75">
      <c r="A662" s="175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</row>
    <row r="663" spans="1:25" ht="12.75">
      <c r="A663" s="175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</row>
    <row r="664" spans="1:25" ht="12.75">
      <c r="A664" s="175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</row>
    <row r="665" spans="1:25" ht="12.75">
      <c r="A665" s="175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</row>
    <row r="666" spans="1:25" ht="12.75">
      <c r="A666" s="175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</row>
    <row r="667" spans="1:25" ht="12.75">
      <c r="A667" s="175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</row>
    <row r="668" spans="1:25" ht="12.75">
      <c r="A668" s="175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</row>
    <row r="669" spans="1:25" ht="12.75">
      <c r="A669" s="175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</row>
    <row r="670" spans="1:25" ht="12.75">
      <c r="A670" s="175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</row>
    <row r="671" spans="1:25" ht="12.75">
      <c r="A671" s="175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</row>
    <row r="672" spans="1:25" ht="12.75">
      <c r="A672" s="175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</row>
    <row r="673" spans="1:25" ht="12.75">
      <c r="A673" s="175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</row>
    <row r="674" spans="1:25" ht="12.75">
      <c r="A674" s="175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</row>
    <row r="675" spans="1:25" ht="12.75">
      <c r="A675" s="175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</row>
    <row r="676" spans="1:25" ht="12.75">
      <c r="A676" s="175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</row>
    <row r="677" spans="1:25" ht="12.75">
      <c r="A677" s="175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</row>
    <row r="678" spans="1:25" ht="12.75">
      <c r="A678" s="175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</row>
    <row r="679" spans="1:25" ht="12.75">
      <c r="A679" s="175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</row>
    <row r="680" spans="1:25" ht="12.75">
      <c r="A680" s="175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</row>
    <row r="681" spans="1:25" ht="12.75">
      <c r="A681" s="175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</row>
    <row r="682" spans="1:25" ht="12.75">
      <c r="A682" s="175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</row>
    <row r="683" spans="1:25" ht="12.75">
      <c r="A683" s="175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</row>
    <row r="684" spans="1:25" ht="12.75">
      <c r="A684" s="175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</row>
    <row r="685" spans="1:25" ht="12.75">
      <c r="A685" s="175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</row>
    <row r="686" spans="1:25" ht="12.75">
      <c r="A686" s="175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</row>
    <row r="687" spans="1:25" ht="12.75">
      <c r="A687" s="175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</row>
    <row r="688" spans="1:25" ht="12.75">
      <c r="A688" s="175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</row>
    <row r="689" spans="1:25" ht="12.75">
      <c r="A689" s="175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</row>
    <row r="690" spans="1:25" ht="12.75">
      <c r="A690" s="175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</row>
    <row r="691" spans="1:25" ht="12.75">
      <c r="A691" s="175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</row>
    <row r="692" spans="1:25" ht="12.75">
      <c r="A692" s="175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</row>
    <row r="693" spans="1:25" ht="12.75">
      <c r="A693" s="175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</row>
    <row r="694" spans="1:25" ht="12.75">
      <c r="A694" s="175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</row>
    <row r="695" spans="1:25" ht="12.75">
      <c r="A695" s="175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</row>
    <row r="696" spans="1:25" ht="12.75">
      <c r="A696" s="175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</row>
    <row r="697" spans="1:25" ht="12.75">
      <c r="A697" s="175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</row>
    <row r="698" spans="1:25" ht="12.75">
      <c r="A698" s="175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</row>
    <row r="699" spans="1:25" ht="12.75">
      <c r="A699" s="175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</row>
    <row r="700" spans="1:25" ht="12.75">
      <c r="A700" s="175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</row>
    <row r="701" spans="1:25" ht="12.75">
      <c r="A701" s="175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</row>
    <row r="702" spans="1:25" ht="12.75">
      <c r="A702" s="175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</row>
    <row r="703" spans="1:25" ht="12.75">
      <c r="A703" s="175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</row>
    <row r="704" spans="1:25" ht="12.75">
      <c r="A704" s="175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</row>
    <row r="705" spans="1:25" ht="12.75">
      <c r="A705" s="175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</row>
    <row r="706" spans="1:25" ht="12.75">
      <c r="A706" s="175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</row>
    <row r="707" spans="1:25" ht="12.75">
      <c r="A707" s="175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</row>
    <row r="708" spans="1:25" ht="12.75">
      <c r="A708" s="175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</row>
    <row r="709" spans="1:25" ht="12.75">
      <c r="A709" s="175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</row>
    <row r="710" spans="1:25" ht="12.75">
      <c r="A710" s="175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</row>
    <row r="711" spans="1:25" ht="12.75">
      <c r="A711" s="175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</row>
    <row r="712" spans="1:25" ht="12.75">
      <c r="A712" s="175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</row>
    <row r="713" spans="1:25" ht="12.75">
      <c r="A713" s="175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</row>
    <row r="714" spans="1:25" ht="12.75">
      <c r="A714" s="175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</row>
    <row r="715" spans="1:25" ht="12.75">
      <c r="A715" s="175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</row>
    <row r="716" spans="1:25" ht="12.75">
      <c r="A716" s="175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</row>
    <row r="717" spans="1:25" ht="12.75">
      <c r="A717" s="175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</row>
    <row r="718" spans="1:25" ht="12.75">
      <c r="A718" s="175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</row>
    <row r="719" spans="1:25" ht="12.75">
      <c r="A719" s="175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</row>
    <row r="720" spans="1:25" ht="12.75">
      <c r="A720" s="175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</row>
    <row r="721" spans="1:25" ht="12.75">
      <c r="A721" s="175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</row>
    <row r="722" spans="1:25" ht="12.75">
      <c r="A722" s="175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</row>
    <row r="723" spans="1:25" ht="12.75">
      <c r="A723" s="175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</row>
    <row r="724" spans="1:25" ht="12.75">
      <c r="A724" s="175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</row>
    <row r="725" spans="1:25" ht="12.75">
      <c r="A725" s="175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</row>
    <row r="726" spans="1:25" ht="12.75">
      <c r="A726" s="175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</row>
    <row r="727" spans="1:25" ht="12.75">
      <c r="A727" s="175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</row>
    <row r="728" spans="1:25" ht="12.75">
      <c r="A728" s="175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</row>
    <row r="729" spans="1:25" ht="12.75">
      <c r="A729" s="175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</row>
    <row r="730" spans="1:25" ht="12.75">
      <c r="A730" s="175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</row>
    <row r="731" spans="1:25" ht="12.75">
      <c r="A731" s="175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</row>
    <row r="732" spans="1:25" ht="12.75">
      <c r="A732" s="175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</row>
    <row r="733" spans="1:25" ht="12.75">
      <c r="A733" s="175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</row>
    <row r="734" spans="1:25" ht="12.75">
      <c r="A734" s="175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</row>
    <row r="735" spans="1:25" ht="12.75">
      <c r="A735" s="175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</row>
    <row r="736" spans="1:25" ht="12.75">
      <c r="A736" s="175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</row>
    <row r="737" spans="1:25" ht="12.75">
      <c r="A737" s="175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</row>
    <row r="738" spans="1:25" ht="12.75">
      <c r="A738" s="175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</row>
    <row r="739" spans="1:25" ht="12.75">
      <c r="A739" s="175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</row>
    <row r="740" spans="1:25" ht="12.75">
      <c r="A740" s="175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</row>
    <row r="741" spans="1:25" ht="12.75">
      <c r="A741" s="175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</row>
    <row r="742" spans="1:25" ht="12.75">
      <c r="A742" s="175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</row>
    <row r="743" spans="1:25" ht="12.75">
      <c r="A743" s="175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</row>
    <row r="744" spans="1:25" ht="12.75">
      <c r="A744" s="175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</row>
    <row r="745" spans="1:25" ht="12.75">
      <c r="A745" s="175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</row>
    <row r="746" spans="1:25" ht="12.75">
      <c r="A746" s="175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</row>
    <row r="747" spans="1:25" ht="12.75">
      <c r="A747" s="175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</row>
    <row r="748" spans="1:25" ht="12.75">
      <c r="A748" s="175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</row>
    <row r="749" spans="1:25" ht="12.75">
      <c r="A749" s="175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</row>
    <row r="750" spans="1:25" ht="12.75">
      <c r="A750" s="175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</row>
    <row r="751" spans="1:25" ht="12.75">
      <c r="A751" s="175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</row>
    <row r="752" spans="1:25" ht="12.75">
      <c r="A752" s="175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</row>
    <row r="753" spans="1:25" ht="12.75">
      <c r="A753" s="175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</row>
    <row r="754" spans="1:25" ht="12.75">
      <c r="A754" s="175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</row>
    <row r="755" spans="1:25" ht="12.75">
      <c r="A755" s="175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</row>
    <row r="756" spans="1:25" ht="12.75">
      <c r="A756" s="175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</row>
    <row r="757" spans="1:25" ht="12.75">
      <c r="A757" s="175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</row>
    <row r="758" spans="1:25" ht="12.75">
      <c r="A758" s="175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</row>
    <row r="759" spans="1:25" ht="12.75">
      <c r="A759" s="175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</row>
    <row r="760" spans="1:25" ht="12.75">
      <c r="A760" s="175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</row>
    <row r="761" spans="1:25" ht="12.75">
      <c r="A761" s="175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</row>
    <row r="762" spans="1:25" ht="12.75">
      <c r="A762" s="175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</row>
    <row r="763" spans="1:25" ht="12.75">
      <c r="A763" s="175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</row>
    <row r="764" spans="1:25" ht="12.75">
      <c r="A764" s="175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</row>
    <row r="765" spans="1:25" ht="12.75">
      <c r="A765" s="175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</row>
    <row r="766" spans="1:25" ht="12.75">
      <c r="A766" s="175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</row>
    <row r="767" spans="1:25" ht="12.75">
      <c r="A767" s="175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</row>
    <row r="768" spans="1:25" ht="12.75">
      <c r="A768" s="175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</row>
    <row r="769" spans="1:25" ht="12.75">
      <c r="A769" s="175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</row>
    <row r="770" spans="1:25" ht="12.75">
      <c r="A770" s="175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</row>
    <row r="771" spans="1:25" ht="12.75">
      <c r="A771" s="175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</row>
    <row r="772" spans="1:25" ht="12.75">
      <c r="A772" s="175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</row>
    <row r="773" spans="1:25" ht="12.75">
      <c r="A773" s="175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</row>
    <row r="774" spans="1:25" ht="12.75">
      <c r="A774" s="175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</row>
    <row r="775" spans="1:25" ht="12.75">
      <c r="A775" s="175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</row>
    <row r="776" spans="1:25" ht="12.75">
      <c r="A776" s="175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</row>
    <row r="777" spans="1:25" ht="12.75">
      <c r="A777" s="175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</row>
    <row r="778" spans="1:25" ht="12.75">
      <c r="A778" s="175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</row>
    <row r="779" spans="1:25" ht="12.75">
      <c r="A779" s="175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</row>
    <row r="780" spans="1:25" ht="12.75">
      <c r="A780" s="175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</row>
    <row r="781" spans="1:25" ht="12.75">
      <c r="A781" s="175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</row>
    <row r="782" spans="1:25" ht="12.75">
      <c r="A782" s="175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</row>
    <row r="783" spans="1:25" ht="12.75">
      <c r="A783" s="175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</row>
    <row r="784" spans="1:25" ht="12.75">
      <c r="A784" s="175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</row>
    <row r="785" spans="1:25" ht="12.75">
      <c r="A785" s="175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</row>
    <row r="786" spans="1:25" ht="12.75">
      <c r="A786" s="175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</row>
    <row r="787" spans="1:25" ht="12.75">
      <c r="A787" s="175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</row>
    <row r="788" spans="1:25" ht="12.75">
      <c r="A788" s="175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</row>
    <row r="789" spans="1:25" ht="12.75">
      <c r="A789" s="175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</row>
    <row r="790" spans="1:25" ht="12.75">
      <c r="A790" s="175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</row>
    <row r="791" spans="1:25" ht="12.75">
      <c r="A791" s="175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</row>
    <row r="792" spans="1:25" ht="12.75">
      <c r="A792" s="175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</row>
    <row r="793" spans="1:25" ht="12.75">
      <c r="A793" s="175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</row>
    <row r="794" spans="1:25" ht="12.75">
      <c r="A794" s="175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</row>
    <row r="795" spans="1:25" ht="12.75">
      <c r="A795" s="175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</row>
    <row r="796" spans="1:25" ht="12.75">
      <c r="A796" s="175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</row>
    <row r="797" spans="1:25" ht="12.75">
      <c r="A797" s="175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</row>
    <row r="798" spans="1:25" ht="12.75">
      <c r="A798" s="175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</row>
    <row r="799" spans="1:25" ht="12.75">
      <c r="A799" s="175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</row>
    <row r="800" spans="1:25" ht="12.75">
      <c r="A800" s="175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</row>
    <row r="801" spans="1:25" ht="12.75">
      <c r="A801" s="175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</row>
    <row r="802" spans="1:25" ht="12.75">
      <c r="A802" s="175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</row>
    <row r="803" spans="1:25" ht="12.75">
      <c r="A803" s="175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</row>
    <row r="804" spans="1:25" ht="12.75">
      <c r="A804" s="175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</row>
    <row r="805" spans="1:25" ht="12.75">
      <c r="A805" s="175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</row>
    <row r="806" spans="1:25" ht="12.75">
      <c r="A806" s="175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</row>
    <row r="807" spans="1:25" ht="12.75">
      <c r="A807" s="175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</row>
    <row r="808" spans="1:25" ht="12.75">
      <c r="A808" s="175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</row>
    <row r="809" spans="1:25" ht="12.75">
      <c r="A809" s="175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</row>
    <row r="810" spans="1:25" ht="12.75">
      <c r="A810" s="175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</row>
    <row r="811" spans="1:25" ht="12.75">
      <c r="A811" s="175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</row>
    <row r="812" spans="1:25" ht="12.75">
      <c r="A812" s="175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</row>
    <row r="813" spans="1:25" ht="12.75">
      <c r="A813" s="175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</row>
    <row r="814" spans="1:25" ht="12.75">
      <c r="A814" s="175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</row>
    <row r="815" spans="1:25" ht="12.75">
      <c r="A815" s="175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</row>
    <row r="816" spans="1:25" ht="12.75">
      <c r="A816" s="175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</row>
    <row r="817" spans="1:25" ht="12.75">
      <c r="A817" s="175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</row>
    <row r="818" spans="1:25" ht="12.75">
      <c r="A818" s="175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</row>
    <row r="819" spans="1:25" ht="12.75">
      <c r="A819" s="175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</row>
    <row r="820" spans="1:25" ht="12.75">
      <c r="A820" s="175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</row>
    <row r="821" spans="1:25" ht="12.75">
      <c r="A821" s="175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</row>
    <row r="822" spans="1:25" ht="12.75">
      <c r="A822" s="175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</row>
    <row r="823" spans="1:25" ht="12.75">
      <c r="A823" s="175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</row>
    <row r="824" spans="1:25" ht="12.75">
      <c r="A824" s="175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</row>
    <row r="825" spans="1:25" ht="12.75">
      <c r="A825" s="175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</row>
    <row r="826" spans="1:25" ht="12.75">
      <c r="A826" s="175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</row>
    <row r="827" spans="1:25" ht="12.75">
      <c r="A827" s="175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</row>
    <row r="828" spans="1:25" ht="12.75">
      <c r="A828" s="175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</row>
    <row r="829" spans="1:25" ht="12.75">
      <c r="A829" s="175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</row>
    <row r="830" spans="1:25" ht="12.75">
      <c r="A830" s="175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</row>
    <row r="831" spans="1:25" ht="12.75">
      <c r="A831" s="175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</row>
    <row r="832" spans="1:25" ht="12.75">
      <c r="A832" s="175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</row>
    <row r="833" spans="1:25" ht="12.75">
      <c r="A833" s="175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</row>
    <row r="834" spans="1:25" ht="12.75">
      <c r="A834" s="175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</row>
    <row r="835" spans="1:25" ht="12.75">
      <c r="A835" s="175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</row>
    <row r="836" spans="1:25" ht="12.75">
      <c r="A836" s="175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</row>
    <row r="837" spans="1:25" ht="12.75">
      <c r="A837" s="175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</row>
    <row r="838" spans="1:25" ht="12.75">
      <c r="A838" s="175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</row>
    <row r="839" spans="1:25" ht="12.75">
      <c r="A839" s="175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</row>
    <row r="840" spans="1:25" ht="12.75">
      <c r="A840" s="175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</row>
    <row r="841" spans="1:25" ht="12.75">
      <c r="A841" s="175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</row>
    <row r="842" spans="1:25" ht="12.75">
      <c r="A842" s="175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</row>
    <row r="843" spans="1:25" ht="12.75">
      <c r="A843" s="175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</row>
    <row r="844" spans="1:25" ht="12.75">
      <c r="A844" s="175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</row>
    <row r="845" spans="1:25" ht="12.75">
      <c r="A845" s="175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</row>
    <row r="846" spans="1:25" ht="12.75">
      <c r="A846" s="175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</row>
    <row r="847" spans="1:25" ht="12.75">
      <c r="A847" s="175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</row>
    <row r="848" spans="1:25" ht="12.75">
      <c r="A848" s="175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</row>
    <row r="849" spans="1:25" ht="12.75">
      <c r="A849" s="175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</row>
    <row r="850" spans="1:25" ht="12.75">
      <c r="A850" s="175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</row>
    <row r="851" spans="1:25" ht="12.75">
      <c r="A851" s="175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</row>
    <row r="852" spans="1:25" ht="12.75">
      <c r="A852" s="175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</row>
    <row r="853" spans="1:25" ht="12.75">
      <c r="A853" s="175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</row>
    <row r="854" spans="1:25" ht="12.75">
      <c r="A854" s="175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</row>
    <row r="855" spans="1:25" ht="12.75">
      <c r="A855" s="175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</row>
    <row r="856" spans="1:25" ht="12.75">
      <c r="A856" s="175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</row>
    <row r="857" spans="1:25" ht="12.75">
      <c r="A857" s="175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</row>
    <row r="858" spans="1:25" ht="12.75">
      <c r="A858" s="175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</row>
    <row r="859" spans="1:25" ht="12.75">
      <c r="A859" s="175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</row>
    <row r="860" spans="1:25" ht="12.75">
      <c r="A860" s="175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</row>
    <row r="861" spans="1:25" ht="12.75">
      <c r="A861" s="175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</row>
    <row r="862" spans="1:25" ht="12.75">
      <c r="A862" s="175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</row>
    <row r="863" spans="1:25" ht="12.75">
      <c r="A863" s="175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</row>
    <row r="864" spans="1:25" ht="12.75">
      <c r="A864" s="175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</row>
    <row r="865" spans="1:25" ht="12.75">
      <c r="A865" s="175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</row>
    <row r="866" spans="1:25" ht="12.75">
      <c r="A866" s="175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</row>
    <row r="867" spans="1:25" ht="12.75">
      <c r="A867" s="175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</row>
    <row r="868" spans="1:25" ht="12.75">
      <c r="A868" s="175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</row>
    <row r="869" spans="1:25" ht="12.75">
      <c r="A869" s="175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</row>
    <row r="870" spans="1:25" ht="12.75">
      <c r="A870" s="175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</row>
    <row r="871" spans="1:25" ht="12.75">
      <c r="A871" s="175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</row>
    <row r="872" spans="1:25" ht="12.75">
      <c r="A872" s="175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</row>
    <row r="873" spans="1:25" ht="12.75">
      <c r="A873" s="175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</row>
    <row r="874" spans="1:25" ht="12.75">
      <c r="A874" s="175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</row>
    <row r="875" spans="1:25" ht="12.75">
      <c r="A875" s="175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</row>
    <row r="876" spans="1:25" ht="12.75">
      <c r="A876" s="175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</row>
    <row r="877" spans="1:25" ht="12.75">
      <c r="A877" s="175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</row>
    <row r="878" spans="1:25" ht="12.75">
      <c r="A878" s="175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</row>
    <row r="879" spans="1:25" ht="12.75">
      <c r="A879" s="175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</row>
    <row r="880" spans="1:25" ht="12.75">
      <c r="A880" s="175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</row>
    <row r="881" spans="1:25" ht="12.75">
      <c r="A881" s="175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</row>
    <row r="882" spans="1:25" ht="12.75">
      <c r="A882" s="175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</row>
    <row r="883" spans="1:25" ht="12.75">
      <c r="A883" s="175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</row>
    <row r="884" spans="1:25" ht="12.75">
      <c r="A884" s="175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</row>
    <row r="885" spans="1:25" ht="12.75">
      <c r="A885" s="175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</row>
    <row r="886" spans="1:25" ht="12.75">
      <c r="A886" s="175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</row>
    <row r="887" spans="1:25" ht="12.75">
      <c r="A887" s="175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</row>
    <row r="888" spans="1:25" ht="12.75">
      <c r="A888" s="175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</row>
    <row r="889" spans="1:25" ht="12.75">
      <c r="A889" s="175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</row>
    <row r="890" spans="1:25" ht="12.75">
      <c r="A890" s="175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</row>
    <row r="891" spans="1:25" ht="12.75">
      <c r="A891" s="175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</row>
    <row r="892" spans="1:25" ht="12.75">
      <c r="A892" s="175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</row>
    <row r="893" spans="1:25" ht="12.75">
      <c r="A893" s="175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</row>
    <row r="894" spans="1:25" ht="12.75">
      <c r="A894" s="175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</row>
    <row r="895" spans="1:25" ht="12.75">
      <c r="A895" s="175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</row>
    <row r="896" spans="1:25" ht="12.75">
      <c r="A896" s="175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</row>
    <row r="897" spans="1:25" ht="12.75">
      <c r="A897" s="175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</row>
    <row r="898" spans="1:25" ht="12.75">
      <c r="A898" s="175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</row>
    <row r="899" spans="1:25" ht="12.75">
      <c r="A899" s="175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</row>
    <row r="900" spans="1:25" ht="12.75">
      <c r="A900" s="175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</row>
    <row r="901" spans="1:25" ht="12.75">
      <c r="A901" s="175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</row>
    <row r="902" spans="1:25" ht="12.75">
      <c r="A902" s="175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</row>
    <row r="903" spans="1:25" ht="12.75">
      <c r="A903" s="175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</row>
    <row r="904" spans="1:25" ht="12.75">
      <c r="A904" s="175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</row>
    <row r="905" spans="1:25" ht="12.75">
      <c r="A905" s="175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</row>
    <row r="906" spans="1:25" ht="12.75">
      <c r="A906" s="175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</row>
    <row r="907" spans="1:25" ht="12.75">
      <c r="A907" s="175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</row>
    <row r="908" spans="1:25" ht="12.75">
      <c r="A908" s="175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</row>
    <row r="909" spans="1:25" ht="12.75">
      <c r="A909" s="175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</row>
    <row r="910" spans="1:25" ht="12.75">
      <c r="A910" s="175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</row>
    <row r="911" spans="1:25" ht="12.75">
      <c r="A911" s="175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</row>
    <row r="912" spans="1:25" ht="12.75">
      <c r="A912" s="175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</row>
    <row r="913" spans="1:25" ht="12.75">
      <c r="A913" s="175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</row>
    <row r="914" spans="1:25" ht="12.75">
      <c r="A914" s="175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</row>
    <row r="915" spans="1:25" ht="12.75">
      <c r="A915" s="175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</row>
    <row r="916" spans="1:25" ht="12.75">
      <c r="A916" s="175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</row>
    <row r="917" spans="1:25" ht="12.75">
      <c r="A917" s="175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</row>
    <row r="918" spans="1:25" ht="12.75">
      <c r="A918" s="175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</row>
    <row r="919" spans="1:25" ht="12.75">
      <c r="A919" s="175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</row>
    <row r="920" spans="1:25" ht="12.75">
      <c r="A920" s="175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</row>
    <row r="921" spans="1:25" ht="12.75">
      <c r="A921" s="175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</row>
    <row r="922" spans="1:25" ht="12.75">
      <c r="A922" s="175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</row>
    <row r="923" spans="1:25" ht="12.75">
      <c r="A923" s="175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</row>
    <row r="924" spans="1:25" ht="12.75">
      <c r="A924" s="175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</row>
    <row r="925" spans="1:25" ht="12.75">
      <c r="A925" s="175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</row>
    <row r="926" spans="1:25" ht="12.75">
      <c r="A926" s="175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</row>
    <row r="927" spans="1:25" ht="12.75">
      <c r="A927" s="175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</row>
    <row r="928" spans="1:25" ht="12.75">
      <c r="A928" s="175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</row>
    <row r="929" spans="1:25" ht="12.75">
      <c r="A929" s="175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</row>
    <row r="930" spans="1:25" ht="12.75">
      <c r="A930" s="175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</row>
    <row r="931" spans="1:25" ht="12.75">
      <c r="A931" s="175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</row>
    <row r="932" spans="1:25" ht="12.75">
      <c r="A932" s="175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</row>
    <row r="933" spans="1:25" ht="12.75">
      <c r="A933" s="175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</row>
    <row r="934" spans="1:25" ht="12.75">
      <c r="A934" s="175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</row>
    <row r="935" spans="1:25" ht="12.75">
      <c r="A935" s="175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</row>
    <row r="936" spans="1:25" ht="12.75">
      <c r="A936" s="175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</row>
    <row r="937" spans="1:25" ht="12.75">
      <c r="A937" s="175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</row>
    <row r="938" spans="1:25" ht="12.75">
      <c r="A938" s="175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</row>
    <row r="939" spans="1:25" ht="12.75">
      <c r="A939" s="175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</row>
    <row r="940" spans="1:25" ht="12.75">
      <c r="A940" s="175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</row>
    <row r="941" spans="1:25" ht="12.75">
      <c r="A941" s="175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</row>
    <row r="942" spans="1:25" ht="12.75">
      <c r="A942" s="175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</row>
    <row r="943" spans="1:25" ht="12.75">
      <c r="A943" s="175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</row>
    <row r="944" spans="1:25" ht="12.75">
      <c r="A944" s="175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</row>
    <row r="945" spans="1:25" ht="12.75">
      <c r="A945" s="175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</row>
    <row r="946" spans="1:25" ht="12.75">
      <c r="A946" s="175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</row>
    <row r="947" spans="1:25" ht="12.75">
      <c r="A947" s="175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</row>
    <row r="948" spans="1:25" ht="12.75">
      <c r="A948" s="175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</row>
    <row r="949" spans="1:25" ht="12.75">
      <c r="A949" s="175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</row>
    <row r="950" spans="1:25" ht="12.75">
      <c r="A950" s="175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</row>
    <row r="951" spans="1:25" ht="12.75">
      <c r="A951" s="175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</row>
    <row r="952" spans="1:25" ht="12.75">
      <c r="A952" s="175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</row>
    <row r="953" spans="1:25" ht="12.75">
      <c r="A953" s="175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</row>
    <row r="954" spans="1:25" ht="12.75">
      <c r="A954" s="175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</row>
    <row r="955" spans="1:25" ht="12.75">
      <c r="A955" s="175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</row>
    <row r="956" spans="1:25" ht="12.75">
      <c r="A956" s="175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</row>
    <row r="957" spans="1:25" ht="12.75">
      <c r="A957" s="175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</row>
    <row r="958" spans="1:25" ht="12.75">
      <c r="A958" s="175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</row>
    <row r="959" spans="1:25" ht="12.75">
      <c r="A959" s="175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</row>
    <row r="960" spans="1:25" ht="12.75">
      <c r="A960" s="175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</row>
    <row r="961" spans="1:25" ht="12.75">
      <c r="A961" s="175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</row>
    <row r="962" spans="1:25" ht="12.75">
      <c r="A962" s="175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</row>
    <row r="963" spans="1:25" ht="12.75">
      <c r="A963" s="175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</row>
    <row r="964" spans="1:25" ht="12.75">
      <c r="A964" s="175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</row>
    <row r="965" spans="1:25" ht="12.75">
      <c r="A965" s="175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</row>
    <row r="966" spans="1:25" ht="12.75">
      <c r="A966" s="175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</row>
  </sheetData>
  <autoFilter ref="A1:A966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Y9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7109375" defaultRowHeight="15" customHeight="1"/>
  <cols>
    <col min="1" max="1" width="31.7109375" customWidth="1"/>
    <col min="3" max="3" width="15.28515625" customWidth="1"/>
  </cols>
  <sheetData>
    <row r="1" spans="1:25" ht="22.5" customHeight="1">
      <c r="A1" s="171" t="s">
        <v>163</v>
      </c>
      <c r="B1" s="172" t="s">
        <v>35</v>
      </c>
      <c r="C1" s="172" t="s">
        <v>107</v>
      </c>
      <c r="D1" s="172" t="s">
        <v>108</v>
      </c>
      <c r="E1" s="172" t="s">
        <v>109</v>
      </c>
      <c r="F1" s="172" t="s">
        <v>110</v>
      </c>
      <c r="G1" s="173" t="s">
        <v>44</v>
      </c>
      <c r="H1" s="172" t="s">
        <v>112</v>
      </c>
      <c r="I1" s="172" t="s">
        <v>113</v>
      </c>
      <c r="J1" s="172" t="s">
        <v>114</v>
      </c>
      <c r="K1" s="172" t="s">
        <v>115</v>
      </c>
      <c r="L1" s="172" t="s">
        <v>116</v>
      </c>
      <c r="M1" s="172" t="s">
        <v>117</v>
      </c>
      <c r="N1" s="172" t="s">
        <v>118</v>
      </c>
      <c r="O1" s="172" t="s">
        <v>119</v>
      </c>
      <c r="P1" s="172" t="s">
        <v>120</v>
      </c>
      <c r="Q1" s="172" t="s">
        <v>121</v>
      </c>
      <c r="R1" s="172" t="s">
        <v>122</v>
      </c>
      <c r="S1" s="174"/>
      <c r="T1" s="174"/>
      <c r="U1" s="174"/>
      <c r="V1" s="174"/>
      <c r="W1" s="174"/>
      <c r="X1" s="174"/>
      <c r="Y1" s="174"/>
    </row>
    <row r="2" spans="1:25" ht="12.75">
      <c r="A2" s="175" t="s">
        <v>164</v>
      </c>
      <c r="B2" s="176">
        <f t="shared" ref="B2:L2" si="0">B14*$B$12</f>
        <v>104.88374999999999</v>
      </c>
      <c r="C2" s="176">
        <f t="shared" si="0"/>
        <v>108.5925</v>
      </c>
      <c r="D2" s="176">
        <f t="shared" si="0"/>
        <v>96.38624999999999</v>
      </c>
      <c r="E2" s="176">
        <f t="shared" si="0"/>
        <v>92.111249999999998</v>
      </c>
      <c r="F2" s="176">
        <f t="shared" si="0"/>
        <v>93.75</v>
      </c>
      <c r="G2" s="176">
        <f t="shared" si="0"/>
        <v>101.0175</v>
      </c>
      <c r="H2" s="176">
        <f t="shared" si="0"/>
        <v>72.65625</v>
      </c>
      <c r="I2" s="176">
        <f t="shared" si="0"/>
        <v>107.8125</v>
      </c>
      <c r="J2" s="176">
        <f t="shared" si="0"/>
        <v>95.508749999999992</v>
      </c>
      <c r="K2" s="176">
        <f t="shared" si="0"/>
        <v>88.477499999999992</v>
      </c>
      <c r="L2" s="176">
        <f t="shared" si="0"/>
        <v>102.1875</v>
      </c>
      <c r="M2" s="178"/>
      <c r="N2" s="178"/>
      <c r="O2" s="178"/>
      <c r="P2" s="179"/>
      <c r="Q2" s="179"/>
      <c r="R2" s="179"/>
      <c r="S2" s="180"/>
      <c r="T2" s="180"/>
      <c r="U2" s="180"/>
      <c r="V2" s="180"/>
      <c r="W2" s="180"/>
      <c r="X2" s="180"/>
      <c r="Y2" s="180"/>
    </row>
    <row r="3" spans="1:25" ht="12.75">
      <c r="A3" s="175" t="s">
        <v>165</v>
      </c>
      <c r="B3" s="176">
        <f t="shared" ref="B3:L3" si="1">B15*$B$12</f>
        <v>347.97750000000002</v>
      </c>
      <c r="C3" s="176">
        <f t="shared" si="1"/>
        <v>361.78125</v>
      </c>
      <c r="D3" s="176">
        <f t="shared" si="1"/>
        <v>316.3725</v>
      </c>
      <c r="E3" s="176">
        <f t="shared" si="1"/>
        <v>300.46125000000001</v>
      </c>
      <c r="F3" s="176">
        <f t="shared" si="1"/>
        <v>306.5625</v>
      </c>
      <c r="G3" s="176">
        <f t="shared" si="1"/>
        <v>333.59250000000003</v>
      </c>
      <c r="H3" s="176">
        <f t="shared" si="1"/>
        <v>228.09375</v>
      </c>
      <c r="I3" s="176">
        <f t="shared" si="1"/>
        <v>358.875</v>
      </c>
      <c r="J3" s="176">
        <f t="shared" si="1"/>
        <v>313.10250000000002</v>
      </c>
      <c r="K3" s="176">
        <f t="shared" si="1"/>
        <v>286.94625000000002</v>
      </c>
      <c r="L3" s="176">
        <f t="shared" si="1"/>
        <v>337.95000000000005</v>
      </c>
      <c r="M3" s="178"/>
      <c r="N3" s="178"/>
      <c r="O3" s="178"/>
      <c r="P3" s="179"/>
      <c r="Q3" s="179"/>
      <c r="R3" s="179"/>
      <c r="S3" s="180"/>
      <c r="T3" s="180"/>
      <c r="U3" s="180"/>
      <c r="V3" s="180"/>
      <c r="W3" s="180"/>
      <c r="X3" s="180"/>
      <c r="Y3" s="180"/>
    </row>
    <row r="4" spans="1:25" ht="12.75">
      <c r="A4" s="175" t="s">
        <v>166</v>
      </c>
      <c r="B4" s="176">
        <f t="shared" ref="B4:L4" si="2">B16*$B$12</f>
        <v>347.97750000000002</v>
      </c>
      <c r="C4" s="176">
        <f t="shared" si="2"/>
        <v>361.78125</v>
      </c>
      <c r="D4" s="176">
        <f t="shared" si="2"/>
        <v>316.3725</v>
      </c>
      <c r="E4" s="176">
        <f t="shared" si="2"/>
        <v>300.46125000000001</v>
      </c>
      <c r="F4" s="176">
        <f t="shared" si="2"/>
        <v>306.5625</v>
      </c>
      <c r="G4" s="176">
        <f t="shared" si="2"/>
        <v>333.59250000000003</v>
      </c>
      <c r="H4" s="176">
        <f t="shared" si="2"/>
        <v>228.09375</v>
      </c>
      <c r="I4" s="176">
        <f t="shared" si="2"/>
        <v>358.875</v>
      </c>
      <c r="J4" s="176">
        <f t="shared" si="2"/>
        <v>313.10250000000002</v>
      </c>
      <c r="K4" s="176">
        <f t="shared" si="2"/>
        <v>286.94625000000002</v>
      </c>
      <c r="L4" s="176">
        <f t="shared" si="2"/>
        <v>337.95000000000005</v>
      </c>
      <c r="M4" s="178"/>
      <c r="N4" s="178"/>
      <c r="O4" s="178"/>
      <c r="P4" s="179"/>
      <c r="Q4" s="179"/>
      <c r="R4" s="179"/>
      <c r="S4" s="180"/>
      <c r="T4" s="180"/>
      <c r="U4" s="180"/>
      <c r="V4" s="180"/>
      <c r="W4" s="180"/>
      <c r="X4" s="180"/>
      <c r="Y4" s="180"/>
    </row>
    <row r="5" spans="1:25" ht="12.75">
      <c r="A5" s="175" t="s">
        <v>167</v>
      </c>
      <c r="B5" s="176">
        <f t="shared" ref="B5:L5" si="3">B17*$B$12</f>
        <v>347.97750000000002</v>
      </c>
      <c r="C5" s="176">
        <f t="shared" si="3"/>
        <v>361.78125</v>
      </c>
      <c r="D5" s="176">
        <f t="shared" si="3"/>
        <v>316.3725</v>
      </c>
      <c r="E5" s="176">
        <f t="shared" si="3"/>
        <v>300.46125000000001</v>
      </c>
      <c r="F5" s="176">
        <f t="shared" si="3"/>
        <v>306.5625</v>
      </c>
      <c r="G5" s="176">
        <f t="shared" si="3"/>
        <v>333.59625</v>
      </c>
      <c r="H5" s="176">
        <f t="shared" si="3"/>
        <v>228.09375</v>
      </c>
      <c r="I5" s="176">
        <f t="shared" si="3"/>
        <v>358.875</v>
      </c>
      <c r="J5" s="176">
        <f t="shared" si="3"/>
        <v>313.10250000000002</v>
      </c>
      <c r="K5" s="176">
        <f t="shared" si="3"/>
        <v>286.94625000000002</v>
      </c>
      <c r="L5" s="176">
        <f t="shared" si="3"/>
        <v>337.95000000000005</v>
      </c>
      <c r="M5" s="178"/>
      <c r="N5" s="178"/>
      <c r="O5" s="178"/>
      <c r="P5" s="179"/>
      <c r="Q5" s="179"/>
      <c r="R5" s="179"/>
      <c r="S5" s="180"/>
      <c r="T5" s="180"/>
      <c r="U5" s="180"/>
      <c r="V5" s="180"/>
      <c r="W5" s="180"/>
      <c r="X5" s="180"/>
      <c r="Y5" s="180"/>
    </row>
    <row r="6" spans="1:25" ht="12.75">
      <c r="A6" s="181" t="s">
        <v>168</v>
      </c>
      <c r="B6" s="176">
        <f t="shared" ref="B6:L6" si="4">B18*$B$12</f>
        <v>399.63375000000002</v>
      </c>
      <c r="C6" s="176">
        <f t="shared" si="4"/>
        <v>417.58124999999995</v>
      </c>
      <c r="D6" s="176">
        <f t="shared" si="4"/>
        <v>358.54874999999998</v>
      </c>
      <c r="E6" s="176">
        <f t="shared" si="4"/>
        <v>337.86374999999998</v>
      </c>
      <c r="F6" s="176">
        <f t="shared" si="4"/>
        <v>345.79874999999998</v>
      </c>
      <c r="G6" s="176">
        <f t="shared" si="4"/>
        <v>380.9325</v>
      </c>
      <c r="H6" s="176">
        <f t="shared" si="4"/>
        <v>243.78750000000002</v>
      </c>
      <c r="I6" s="176">
        <f t="shared" si="4"/>
        <v>413.80500000000001</v>
      </c>
      <c r="J6" s="176">
        <f t="shared" si="4"/>
        <v>354.29624999999999</v>
      </c>
      <c r="K6" s="176">
        <f t="shared" si="4"/>
        <v>320.29500000000002</v>
      </c>
      <c r="L6" s="176">
        <f t="shared" si="4"/>
        <v>386.60250000000002</v>
      </c>
      <c r="M6" s="178"/>
      <c r="N6" s="178"/>
      <c r="O6" s="178"/>
      <c r="P6" s="179"/>
      <c r="Q6" s="179"/>
      <c r="R6" s="179"/>
      <c r="S6" s="180"/>
      <c r="T6" s="180"/>
      <c r="U6" s="180"/>
      <c r="V6" s="180"/>
      <c r="W6" s="180"/>
      <c r="X6" s="180"/>
      <c r="Y6" s="180"/>
    </row>
    <row r="7" spans="1:25" ht="12.75">
      <c r="A7" s="175" t="s">
        <v>169</v>
      </c>
      <c r="B7" s="176">
        <f t="shared" ref="B7:L7" si="5">B19*$B$12</f>
        <v>87.596249999999998</v>
      </c>
      <c r="C7" s="176">
        <f t="shared" si="5"/>
        <v>99.611249999999998</v>
      </c>
      <c r="D7" s="176">
        <f t="shared" si="5"/>
        <v>78.81</v>
      </c>
      <c r="E7" s="176">
        <f t="shared" si="5"/>
        <v>91.991250000000008</v>
      </c>
      <c r="F7" s="176">
        <f t="shared" si="5"/>
        <v>68.261250000000004</v>
      </c>
      <c r="G7" s="176">
        <f t="shared" si="5"/>
        <v>86.71875</v>
      </c>
      <c r="H7" s="176">
        <f t="shared" si="5"/>
        <v>62.111249999999998</v>
      </c>
      <c r="I7" s="176">
        <f t="shared" si="5"/>
        <v>99.592500000000001</v>
      </c>
      <c r="J7" s="176">
        <f t="shared" si="5"/>
        <v>68.261250000000004</v>
      </c>
      <c r="K7" s="176">
        <f t="shared" si="5"/>
        <v>63.866250000000001</v>
      </c>
      <c r="L7" s="176">
        <f t="shared" si="5"/>
        <v>78.81</v>
      </c>
      <c r="M7" s="177">
        <f t="shared" ref="M7:R7" si="6">$B$12*M19</f>
        <v>70.02</v>
      </c>
      <c r="N7" s="177">
        <f t="shared" si="6"/>
        <v>67.383749999999992</v>
      </c>
      <c r="O7" s="177">
        <f t="shared" si="6"/>
        <v>65.625</v>
      </c>
      <c r="P7" s="177">
        <f t="shared" si="6"/>
        <v>73.533749999999998</v>
      </c>
      <c r="Q7" s="177">
        <f t="shared" si="6"/>
        <v>65.625</v>
      </c>
      <c r="R7" s="177">
        <f t="shared" si="6"/>
        <v>137.11124999999998</v>
      </c>
      <c r="S7" s="180"/>
      <c r="T7" s="180"/>
      <c r="U7" s="180"/>
      <c r="V7" s="180"/>
      <c r="W7" s="180"/>
      <c r="X7" s="180"/>
      <c r="Y7" s="180"/>
    </row>
    <row r="8" spans="1:25" ht="12.75">
      <c r="A8" s="175" t="s">
        <v>170</v>
      </c>
      <c r="B8" s="176">
        <f t="shared" ref="B8:L8" si="7">B20*$B$12</f>
        <v>283.67624999999998</v>
      </c>
      <c r="C8" s="176">
        <f t="shared" si="7"/>
        <v>328.36124999999998</v>
      </c>
      <c r="D8" s="176">
        <f t="shared" si="7"/>
        <v>250.98</v>
      </c>
      <c r="E8" s="176">
        <f t="shared" si="7"/>
        <v>300.02249999999998</v>
      </c>
      <c r="F8" s="176">
        <f t="shared" si="7"/>
        <v>211.7475</v>
      </c>
      <c r="G8" s="176">
        <f t="shared" si="7"/>
        <v>280.40625</v>
      </c>
      <c r="H8" s="176">
        <f t="shared" si="7"/>
        <v>188.86124999999998</v>
      </c>
      <c r="I8" s="176">
        <f t="shared" si="7"/>
        <v>326.90625</v>
      </c>
      <c r="J8" s="176">
        <f t="shared" si="7"/>
        <v>211.7475</v>
      </c>
      <c r="K8" s="176">
        <f t="shared" si="7"/>
        <v>195.39749999999998</v>
      </c>
      <c r="L8" s="176">
        <f t="shared" si="7"/>
        <v>250.98</v>
      </c>
      <c r="M8" s="177">
        <f t="shared" ref="M8:R8" si="8">$B$12*M20</f>
        <v>218.28375</v>
      </c>
      <c r="N8" s="177">
        <f t="shared" si="8"/>
        <v>208.47750000000002</v>
      </c>
      <c r="O8" s="177">
        <f t="shared" si="8"/>
        <v>201.9375</v>
      </c>
      <c r="P8" s="177">
        <f t="shared" si="8"/>
        <v>231.36375000000001</v>
      </c>
      <c r="Q8" s="177">
        <f t="shared" si="8"/>
        <v>201.9375</v>
      </c>
      <c r="R8" s="177">
        <f t="shared" si="8"/>
        <v>425.67375000000004</v>
      </c>
      <c r="S8" s="180"/>
      <c r="T8" s="180"/>
      <c r="U8" s="180"/>
      <c r="V8" s="180"/>
      <c r="W8" s="180"/>
      <c r="X8" s="180"/>
      <c r="Y8" s="180"/>
    </row>
    <row r="9" spans="1:25" ht="12.75">
      <c r="A9" s="175" t="s">
        <v>171</v>
      </c>
      <c r="B9" s="176">
        <f t="shared" ref="B9:L9" si="9">B21*$B$12</f>
        <v>283.67624999999998</v>
      </c>
      <c r="C9" s="176">
        <f t="shared" si="9"/>
        <v>328.36124999999998</v>
      </c>
      <c r="D9" s="176">
        <f t="shared" si="9"/>
        <v>250.98</v>
      </c>
      <c r="E9" s="176">
        <f t="shared" si="9"/>
        <v>300.02249999999998</v>
      </c>
      <c r="F9" s="176">
        <f t="shared" si="9"/>
        <v>211.7475</v>
      </c>
      <c r="G9" s="176">
        <f t="shared" si="9"/>
        <v>280.40625</v>
      </c>
      <c r="H9" s="176">
        <f t="shared" si="9"/>
        <v>188.86124999999998</v>
      </c>
      <c r="I9" s="176">
        <f t="shared" si="9"/>
        <v>326.90625</v>
      </c>
      <c r="J9" s="176">
        <f t="shared" si="9"/>
        <v>211.7475</v>
      </c>
      <c r="K9" s="176">
        <f t="shared" si="9"/>
        <v>195.39749999999998</v>
      </c>
      <c r="L9" s="176">
        <f t="shared" si="9"/>
        <v>250.98</v>
      </c>
      <c r="M9" s="177">
        <f t="shared" ref="M9:R9" si="10">$B$12*M21</f>
        <v>218.28375</v>
      </c>
      <c r="N9" s="177">
        <f t="shared" si="10"/>
        <v>208.47750000000002</v>
      </c>
      <c r="O9" s="177">
        <f t="shared" si="10"/>
        <v>201.9375</v>
      </c>
      <c r="P9" s="177">
        <f t="shared" si="10"/>
        <v>231.36375000000001</v>
      </c>
      <c r="Q9" s="177">
        <f t="shared" si="10"/>
        <v>201.9375</v>
      </c>
      <c r="R9" s="177">
        <f t="shared" si="10"/>
        <v>425.67375000000004</v>
      </c>
      <c r="S9" s="180"/>
      <c r="T9" s="180"/>
      <c r="U9" s="180"/>
      <c r="V9" s="180"/>
      <c r="W9" s="180"/>
      <c r="X9" s="180"/>
      <c r="Y9" s="180"/>
    </row>
    <row r="10" spans="1:25" ht="12.75">
      <c r="A10" s="181" t="s">
        <v>172</v>
      </c>
      <c r="B10" s="176">
        <f t="shared" ref="B10:L10" si="11">B22*$B$12</f>
        <v>315.79500000000002</v>
      </c>
      <c r="C10" s="176">
        <f t="shared" si="11"/>
        <v>374.13375000000002</v>
      </c>
      <c r="D10" s="176">
        <f t="shared" si="11"/>
        <v>273.54000000000002</v>
      </c>
      <c r="E10" s="176">
        <f t="shared" si="11"/>
        <v>337.29750000000001</v>
      </c>
      <c r="F10" s="176">
        <f t="shared" si="11"/>
        <v>222.53625</v>
      </c>
      <c r="G10" s="176">
        <f t="shared" si="11"/>
        <v>311.79375000000005</v>
      </c>
      <c r="H10" s="176">
        <f t="shared" si="11"/>
        <v>192.78375</v>
      </c>
      <c r="I10" s="176">
        <f t="shared" si="11"/>
        <v>372.24374999999998</v>
      </c>
      <c r="J10" s="176">
        <f t="shared" si="11"/>
        <v>222.53625</v>
      </c>
      <c r="K10" s="176">
        <f t="shared" si="11"/>
        <v>201.285</v>
      </c>
      <c r="L10" s="176">
        <f t="shared" si="11"/>
        <v>273.54000000000002</v>
      </c>
      <c r="M10" s="177">
        <f t="shared" ref="M10:R10" si="12">$B$12*M22</f>
        <v>231.03750000000002</v>
      </c>
      <c r="N10" s="177">
        <f t="shared" si="12"/>
        <v>218.28375</v>
      </c>
      <c r="O10" s="177">
        <f t="shared" si="12"/>
        <v>209.78625</v>
      </c>
      <c r="P10" s="177">
        <f t="shared" si="12"/>
        <v>248.03625</v>
      </c>
      <c r="Q10" s="177">
        <f t="shared" si="12"/>
        <v>209.78625</v>
      </c>
      <c r="R10" s="177">
        <f t="shared" si="12"/>
        <v>447.90375000000006</v>
      </c>
      <c r="S10" s="180"/>
      <c r="T10" s="180"/>
      <c r="U10" s="180"/>
      <c r="V10" s="180"/>
      <c r="W10" s="180"/>
      <c r="X10" s="180"/>
      <c r="Y10" s="180"/>
    </row>
    <row r="11" spans="1:25" ht="12.75">
      <c r="A11" s="175"/>
      <c r="B11" s="176"/>
      <c r="C11" s="176"/>
      <c r="D11" s="176"/>
      <c r="E11" s="176"/>
      <c r="F11" s="176"/>
      <c r="G11" s="176"/>
      <c r="H11" s="176"/>
      <c r="I11" s="176"/>
      <c r="J11" s="183"/>
      <c r="K11" s="183"/>
      <c r="L11" s="176"/>
      <c r="M11" s="176"/>
      <c r="N11" s="176"/>
      <c r="O11" s="176"/>
      <c r="P11" s="183"/>
      <c r="Q11" s="183"/>
      <c r="R11" s="183"/>
      <c r="S11" s="180"/>
      <c r="T11" s="180"/>
      <c r="U11" s="180"/>
      <c r="V11" s="180"/>
      <c r="W11" s="180"/>
      <c r="X11" s="180"/>
      <c r="Y11" s="180"/>
    </row>
    <row r="12" spans="1:25" ht="12.75" hidden="1">
      <c r="A12" s="184"/>
      <c r="B12" s="186" t="s">
        <v>173</v>
      </c>
      <c r="C12" s="181"/>
      <c r="D12" s="185"/>
      <c r="E12" s="185"/>
      <c r="F12" s="185"/>
      <c r="G12" s="185"/>
      <c r="H12" s="185"/>
      <c r="I12" s="185"/>
      <c r="J12" s="180"/>
      <c r="K12" s="180"/>
      <c r="L12" s="185"/>
      <c r="M12" s="185"/>
      <c r="N12" s="185"/>
      <c r="O12" s="185"/>
      <c r="P12" s="180"/>
      <c r="Q12" s="180"/>
      <c r="R12" s="180"/>
      <c r="S12" s="180"/>
      <c r="T12" s="180"/>
      <c r="U12" s="180"/>
      <c r="V12" s="180"/>
      <c r="W12" s="180"/>
      <c r="X12" s="180"/>
      <c r="Y12" s="180"/>
    </row>
    <row r="13" spans="1:25" ht="14.25" hidden="1" customHeight="1">
      <c r="A13" s="184"/>
      <c r="B13" s="185"/>
      <c r="C13" s="185"/>
      <c r="D13" s="185"/>
      <c r="E13" s="185"/>
      <c r="F13" s="185"/>
      <c r="G13" s="185"/>
      <c r="H13" s="185"/>
      <c r="I13" s="185"/>
      <c r="J13" s="180"/>
      <c r="K13" s="180"/>
      <c r="L13" s="185"/>
      <c r="M13" s="185"/>
      <c r="N13" s="185"/>
      <c r="O13" s="185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5" ht="12.75" hidden="1">
      <c r="A14" s="175" t="s">
        <v>164</v>
      </c>
      <c r="B14" s="176">
        <v>279.69</v>
      </c>
      <c r="C14" s="177">
        <v>289.58</v>
      </c>
      <c r="D14" s="177">
        <v>257.02999999999997</v>
      </c>
      <c r="E14" s="177">
        <v>245.63</v>
      </c>
      <c r="F14" s="177">
        <v>250</v>
      </c>
      <c r="G14" s="177">
        <v>269.38</v>
      </c>
      <c r="H14" s="177">
        <v>193.75</v>
      </c>
      <c r="I14" s="177">
        <v>287.5</v>
      </c>
      <c r="J14" s="177">
        <v>254.69</v>
      </c>
      <c r="K14" s="177">
        <v>235.94</v>
      </c>
      <c r="L14" s="177">
        <v>272.5</v>
      </c>
      <c r="M14" s="178"/>
      <c r="N14" s="178"/>
      <c r="O14" s="178"/>
      <c r="P14" s="179"/>
      <c r="Q14" s="179"/>
      <c r="R14" s="179"/>
      <c r="S14" s="180"/>
      <c r="T14" s="180"/>
      <c r="U14" s="180"/>
      <c r="V14" s="180"/>
      <c r="W14" s="180"/>
      <c r="X14" s="180"/>
      <c r="Y14" s="180"/>
    </row>
    <row r="15" spans="1:25" ht="12.75" hidden="1">
      <c r="A15" s="175" t="s">
        <v>165</v>
      </c>
      <c r="B15" s="176">
        <v>927.94</v>
      </c>
      <c r="C15" s="177">
        <v>964.75</v>
      </c>
      <c r="D15" s="177">
        <v>843.66</v>
      </c>
      <c r="E15" s="177">
        <v>801.23</v>
      </c>
      <c r="F15" s="177">
        <v>817.5</v>
      </c>
      <c r="G15" s="177">
        <v>889.58</v>
      </c>
      <c r="H15" s="177">
        <v>608.25</v>
      </c>
      <c r="I15" s="177">
        <v>957</v>
      </c>
      <c r="J15" s="177">
        <v>834.94</v>
      </c>
      <c r="K15" s="177">
        <v>765.19</v>
      </c>
      <c r="L15" s="177">
        <v>901.2</v>
      </c>
      <c r="M15" s="178"/>
      <c r="N15" s="178"/>
      <c r="O15" s="178"/>
      <c r="P15" s="179"/>
      <c r="Q15" s="179"/>
      <c r="R15" s="179"/>
      <c r="S15" s="180"/>
      <c r="T15" s="180"/>
      <c r="U15" s="180"/>
      <c r="V15" s="180"/>
      <c r="W15" s="180"/>
      <c r="X15" s="180"/>
      <c r="Y15" s="180"/>
    </row>
    <row r="16" spans="1:25" ht="12.75" hidden="1">
      <c r="A16" s="175" t="s">
        <v>166</v>
      </c>
      <c r="B16" s="176">
        <v>927.94</v>
      </c>
      <c r="C16" s="177">
        <v>964.75</v>
      </c>
      <c r="D16" s="177">
        <v>843.66</v>
      </c>
      <c r="E16" s="177">
        <v>801.23</v>
      </c>
      <c r="F16" s="177">
        <v>817.5</v>
      </c>
      <c r="G16" s="177">
        <v>889.58</v>
      </c>
      <c r="H16" s="177">
        <v>608.25</v>
      </c>
      <c r="I16" s="177">
        <v>957</v>
      </c>
      <c r="J16" s="177">
        <v>834.94</v>
      </c>
      <c r="K16" s="177">
        <v>765.19</v>
      </c>
      <c r="L16" s="177">
        <v>901.2</v>
      </c>
      <c r="M16" s="178"/>
      <c r="N16" s="178"/>
      <c r="O16" s="178"/>
      <c r="P16" s="179"/>
      <c r="Q16" s="179"/>
      <c r="R16" s="179"/>
      <c r="S16" s="180"/>
      <c r="T16" s="180"/>
      <c r="U16" s="180"/>
      <c r="V16" s="180"/>
      <c r="W16" s="180"/>
      <c r="X16" s="180"/>
      <c r="Y16" s="180"/>
    </row>
    <row r="17" spans="1:25" ht="12.75" hidden="1">
      <c r="A17" s="175" t="s">
        <v>167</v>
      </c>
      <c r="B17" s="176">
        <v>927.94</v>
      </c>
      <c r="C17" s="177">
        <v>964.75</v>
      </c>
      <c r="D17" s="177">
        <v>843.66</v>
      </c>
      <c r="E17" s="177">
        <v>801.23</v>
      </c>
      <c r="F17" s="177">
        <v>817.5</v>
      </c>
      <c r="G17" s="177">
        <v>889.59</v>
      </c>
      <c r="H17" s="177">
        <v>608.25</v>
      </c>
      <c r="I17" s="177">
        <v>957</v>
      </c>
      <c r="J17" s="177">
        <v>834.94</v>
      </c>
      <c r="K17" s="177">
        <v>765.19</v>
      </c>
      <c r="L17" s="177">
        <v>901.2</v>
      </c>
      <c r="M17" s="178"/>
      <c r="N17" s="178"/>
      <c r="O17" s="178"/>
      <c r="P17" s="179"/>
      <c r="Q17" s="179"/>
      <c r="R17" s="179"/>
      <c r="S17" s="180"/>
      <c r="T17" s="180"/>
      <c r="U17" s="180"/>
      <c r="V17" s="180"/>
      <c r="W17" s="180"/>
      <c r="X17" s="180"/>
      <c r="Y17" s="180"/>
    </row>
    <row r="18" spans="1:25" ht="12.75" hidden="1">
      <c r="A18" s="181" t="s">
        <v>168</v>
      </c>
      <c r="B18" s="176">
        <v>1065.69</v>
      </c>
      <c r="C18" s="177">
        <v>1113.55</v>
      </c>
      <c r="D18" s="177">
        <v>956.13</v>
      </c>
      <c r="E18" s="177">
        <v>900.97</v>
      </c>
      <c r="F18" s="177">
        <v>922.13</v>
      </c>
      <c r="G18" s="177">
        <v>1015.82</v>
      </c>
      <c r="H18" s="177">
        <v>650.1</v>
      </c>
      <c r="I18" s="177">
        <v>1103.48</v>
      </c>
      <c r="J18" s="177">
        <v>944.79</v>
      </c>
      <c r="K18" s="177">
        <v>854.12</v>
      </c>
      <c r="L18" s="177">
        <v>1030.94</v>
      </c>
      <c r="M18" s="178"/>
      <c r="N18" s="178"/>
      <c r="O18" s="178"/>
      <c r="P18" s="179"/>
      <c r="Q18" s="179"/>
      <c r="R18" s="179"/>
      <c r="S18" s="180"/>
      <c r="T18" s="180"/>
      <c r="U18" s="180"/>
      <c r="V18" s="180"/>
      <c r="W18" s="180"/>
      <c r="X18" s="180"/>
      <c r="Y18" s="180"/>
    </row>
    <row r="19" spans="1:25" ht="12.75" hidden="1">
      <c r="A19" s="175" t="s">
        <v>169</v>
      </c>
      <c r="B19" s="182">
        <v>233.59</v>
      </c>
      <c r="C19" s="177">
        <v>265.63</v>
      </c>
      <c r="D19" s="177">
        <v>210.16</v>
      </c>
      <c r="E19" s="177">
        <v>245.31</v>
      </c>
      <c r="F19" s="177">
        <v>182.03</v>
      </c>
      <c r="G19" s="177">
        <v>231.25</v>
      </c>
      <c r="H19" s="177">
        <v>165.63</v>
      </c>
      <c r="I19" s="177">
        <v>265.58</v>
      </c>
      <c r="J19" s="177">
        <v>182.03</v>
      </c>
      <c r="K19" s="177">
        <v>170.31</v>
      </c>
      <c r="L19" s="177">
        <v>210.16</v>
      </c>
      <c r="M19" s="177">
        <v>186.72</v>
      </c>
      <c r="N19" s="177">
        <v>179.69</v>
      </c>
      <c r="O19" s="177">
        <v>175</v>
      </c>
      <c r="P19" s="177">
        <v>196.09</v>
      </c>
      <c r="Q19" s="177">
        <v>175</v>
      </c>
      <c r="R19" s="177">
        <v>365.63</v>
      </c>
      <c r="S19" s="180"/>
      <c r="T19" s="180"/>
      <c r="U19" s="180"/>
      <c r="V19" s="180"/>
      <c r="W19" s="180"/>
      <c r="X19" s="180"/>
      <c r="Y19" s="180"/>
    </row>
    <row r="20" spans="1:25" ht="12.75" hidden="1">
      <c r="A20" s="175" t="s">
        <v>170</v>
      </c>
      <c r="B20" s="182">
        <v>756.47</v>
      </c>
      <c r="C20" s="177">
        <v>875.63</v>
      </c>
      <c r="D20" s="177">
        <v>669.28</v>
      </c>
      <c r="E20" s="177">
        <v>800.06</v>
      </c>
      <c r="F20" s="177">
        <v>564.66</v>
      </c>
      <c r="G20" s="177">
        <v>747.75</v>
      </c>
      <c r="H20" s="177">
        <v>503.63</v>
      </c>
      <c r="I20" s="177">
        <v>871.75</v>
      </c>
      <c r="J20" s="177">
        <v>564.66</v>
      </c>
      <c r="K20" s="177">
        <v>521.05999999999995</v>
      </c>
      <c r="L20" s="177">
        <v>669.28</v>
      </c>
      <c r="M20" s="177">
        <v>582.09</v>
      </c>
      <c r="N20" s="177">
        <v>555.94000000000005</v>
      </c>
      <c r="O20" s="177">
        <v>538.5</v>
      </c>
      <c r="P20" s="177">
        <v>616.97</v>
      </c>
      <c r="Q20" s="177">
        <v>538.5</v>
      </c>
      <c r="R20" s="177">
        <v>1135.1300000000001</v>
      </c>
      <c r="S20" s="180"/>
      <c r="T20" s="180"/>
      <c r="U20" s="180"/>
      <c r="V20" s="180"/>
      <c r="W20" s="180"/>
      <c r="X20" s="180"/>
      <c r="Y20" s="180"/>
    </row>
    <row r="21" spans="1:25" ht="12.75" hidden="1">
      <c r="A21" s="175" t="s">
        <v>171</v>
      </c>
      <c r="B21" s="182">
        <v>756.47</v>
      </c>
      <c r="C21" s="177">
        <v>875.63</v>
      </c>
      <c r="D21" s="177">
        <v>669.28</v>
      </c>
      <c r="E21" s="177">
        <v>800.06</v>
      </c>
      <c r="F21" s="177">
        <v>564.66</v>
      </c>
      <c r="G21" s="177">
        <v>747.75</v>
      </c>
      <c r="H21" s="177">
        <v>503.63</v>
      </c>
      <c r="I21" s="177">
        <v>871.75</v>
      </c>
      <c r="J21" s="177">
        <v>564.66</v>
      </c>
      <c r="K21" s="177">
        <v>521.05999999999995</v>
      </c>
      <c r="L21" s="177">
        <v>669.28</v>
      </c>
      <c r="M21" s="177">
        <v>582.09</v>
      </c>
      <c r="N21" s="177">
        <v>555.94000000000005</v>
      </c>
      <c r="O21" s="177">
        <v>538.5</v>
      </c>
      <c r="P21" s="177">
        <v>616.97</v>
      </c>
      <c r="Q21" s="177">
        <v>538.5</v>
      </c>
      <c r="R21" s="177">
        <v>1135.1300000000001</v>
      </c>
      <c r="S21" s="180"/>
      <c r="T21" s="180"/>
      <c r="U21" s="180"/>
      <c r="V21" s="180"/>
      <c r="W21" s="180"/>
      <c r="X21" s="180"/>
      <c r="Y21" s="180"/>
    </row>
    <row r="22" spans="1:25" ht="12.75" hidden="1">
      <c r="A22" s="181" t="s">
        <v>172</v>
      </c>
      <c r="B22" s="182">
        <v>842.12</v>
      </c>
      <c r="C22" s="177">
        <v>997.69</v>
      </c>
      <c r="D22" s="177">
        <v>729.44</v>
      </c>
      <c r="E22" s="177">
        <v>899.46</v>
      </c>
      <c r="F22" s="177">
        <v>593.42999999999995</v>
      </c>
      <c r="G22" s="177">
        <v>831.45</v>
      </c>
      <c r="H22" s="177">
        <v>514.09</v>
      </c>
      <c r="I22" s="177">
        <v>992.65</v>
      </c>
      <c r="J22" s="177">
        <v>593.42999999999995</v>
      </c>
      <c r="K22" s="177">
        <v>536.76</v>
      </c>
      <c r="L22" s="177">
        <v>729.44</v>
      </c>
      <c r="M22" s="177">
        <v>616.1</v>
      </c>
      <c r="N22" s="177">
        <v>582.09</v>
      </c>
      <c r="O22" s="177">
        <v>559.42999999999995</v>
      </c>
      <c r="P22" s="177">
        <v>661.43</v>
      </c>
      <c r="Q22" s="177">
        <v>559.42999999999995</v>
      </c>
      <c r="R22" s="177">
        <v>1194.4100000000001</v>
      </c>
      <c r="S22" s="180"/>
      <c r="T22" s="180"/>
      <c r="U22" s="180"/>
      <c r="V22" s="180"/>
      <c r="W22" s="180"/>
      <c r="X22" s="180"/>
      <c r="Y22" s="180"/>
    </row>
    <row r="23" spans="1:25" ht="12.75" hidden="1">
      <c r="A23" s="175"/>
      <c r="B23" s="185"/>
      <c r="C23" s="185"/>
      <c r="D23" s="185"/>
      <c r="E23" s="185"/>
      <c r="F23" s="185"/>
      <c r="G23" s="185"/>
      <c r="H23" s="185"/>
      <c r="I23" s="176"/>
      <c r="J23" s="176"/>
      <c r="K23" s="176"/>
      <c r="L23" s="176"/>
      <c r="M23" s="185"/>
      <c r="N23" s="185"/>
      <c r="O23" s="185"/>
      <c r="P23" s="176"/>
      <c r="Q23" s="180"/>
      <c r="R23" s="180"/>
      <c r="S23" s="180"/>
      <c r="T23" s="180"/>
      <c r="U23" s="180"/>
      <c r="V23" s="180"/>
      <c r="W23" s="180"/>
      <c r="X23" s="180"/>
      <c r="Y23" s="180"/>
    </row>
    <row r="24" spans="1:25" ht="12.75" hidden="1">
      <c r="A24" s="17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76"/>
      <c r="M24" s="185"/>
      <c r="N24" s="185"/>
      <c r="O24" s="185"/>
      <c r="P24" s="185"/>
      <c r="Q24" s="180"/>
      <c r="R24" s="180"/>
      <c r="S24" s="180"/>
      <c r="T24" s="180"/>
      <c r="U24" s="180"/>
      <c r="V24" s="180"/>
      <c r="W24" s="180"/>
      <c r="X24" s="180"/>
      <c r="Y24" s="180"/>
    </row>
    <row r="25" spans="1:25" ht="12.75">
      <c r="A25" s="17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76"/>
      <c r="M25" s="185"/>
      <c r="N25" s="185"/>
      <c r="O25" s="185"/>
      <c r="P25" s="185"/>
      <c r="Q25" s="180"/>
      <c r="R25" s="180"/>
      <c r="S25" s="180"/>
      <c r="T25" s="180"/>
      <c r="U25" s="180"/>
      <c r="V25" s="180"/>
      <c r="W25" s="180"/>
      <c r="X25" s="180"/>
      <c r="Y25" s="180"/>
    </row>
    <row r="26" spans="1:25" ht="12.7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80"/>
      <c r="R26" s="180"/>
      <c r="S26" s="180"/>
      <c r="T26" s="180"/>
      <c r="U26" s="180"/>
      <c r="V26" s="180"/>
      <c r="W26" s="180"/>
      <c r="X26" s="180"/>
      <c r="Y26" s="180"/>
    </row>
    <row r="27" spans="1:25" ht="12.75">
      <c r="A27" s="175"/>
      <c r="B27" s="185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</row>
    <row r="28" spans="1:25" ht="12.75">
      <c r="A28" s="175"/>
      <c r="B28" s="185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</row>
    <row r="29" spans="1:25" ht="12.75">
      <c r="A29" s="175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0"/>
      <c r="R29" s="180"/>
      <c r="S29" s="180"/>
      <c r="T29" s="180"/>
      <c r="U29" s="180"/>
      <c r="V29" s="180"/>
      <c r="W29" s="180"/>
      <c r="X29" s="180"/>
      <c r="Y29" s="180"/>
    </row>
    <row r="30" spans="1:25" ht="12.75">
      <c r="A30" s="175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0"/>
      <c r="R30" s="180"/>
      <c r="S30" s="180"/>
      <c r="T30" s="180"/>
      <c r="U30" s="180"/>
      <c r="V30" s="180"/>
      <c r="W30" s="180"/>
      <c r="X30" s="180"/>
      <c r="Y30" s="180"/>
    </row>
    <row r="31" spans="1:25" ht="12.75">
      <c r="A31" s="175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0"/>
      <c r="R31" s="180"/>
      <c r="S31" s="180"/>
      <c r="T31" s="180"/>
      <c r="U31" s="180"/>
      <c r="V31" s="180"/>
      <c r="W31" s="180"/>
      <c r="X31" s="180"/>
      <c r="Y31" s="180"/>
    </row>
    <row r="32" spans="1:25" ht="12.75">
      <c r="A32" s="175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0"/>
      <c r="R32" s="180"/>
      <c r="S32" s="180"/>
      <c r="T32" s="180"/>
      <c r="U32" s="180"/>
      <c r="V32" s="180"/>
      <c r="W32" s="180"/>
      <c r="X32" s="180"/>
      <c r="Y32" s="180"/>
    </row>
    <row r="33" spans="1:25" ht="12.75">
      <c r="A33" s="175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0"/>
      <c r="R33" s="180"/>
      <c r="S33" s="180"/>
      <c r="T33" s="180"/>
      <c r="U33" s="180"/>
      <c r="V33" s="180"/>
      <c r="W33" s="180"/>
      <c r="X33" s="180"/>
      <c r="Y33" s="180"/>
    </row>
    <row r="34" spans="1:25" ht="12.75">
      <c r="A34" s="175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0"/>
      <c r="R34" s="180"/>
      <c r="S34" s="180"/>
      <c r="T34" s="180"/>
      <c r="U34" s="180"/>
      <c r="V34" s="180"/>
      <c r="W34" s="180"/>
      <c r="X34" s="180"/>
      <c r="Y34" s="180"/>
    </row>
    <row r="35" spans="1:25" ht="12.75">
      <c r="A35" s="175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0"/>
      <c r="R35" s="180"/>
      <c r="S35" s="180"/>
      <c r="T35" s="180"/>
      <c r="U35" s="180"/>
      <c r="V35" s="180"/>
      <c r="W35" s="180"/>
      <c r="X35" s="180"/>
      <c r="Y35" s="180"/>
    </row>
    <row r="36" spans="1:25" ht="12.75">
      <c r="A36" s="175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0"/>
      <c r="R36" s="180"/>
      <c r="S36" s="180"/>
      <c r="T36" s="180"/>
      <c r="U36" s="180"/>
      <c r="V36" s="180"/>
      <c r="W36" s="180"/>
      <c r="X36" s="180"/>
      <c r="Y36" s="180"/>
    </row>
    <row r="37" spans="1:25" ht="12.75">
      <c r="A37" s="175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0"/>
      <c r="R37" s="180"/>
      <c r="S37" s="180"/>
      <c r="T37" s="180"/>
      <c r="U37" s="180"/>
      <c r="V37" s="180"/>
      <c r="W37" s="180"/>
      <c r="X37" s="180"/>
      <c r="Y37" s="180"/>
    </row>
    <row r="38" spans="1:25" ht="12.75">
      <c r="A38" s="175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0"/>
      <c r="R38" s="180"/>
      <c r="S38" s="180"/>
      <c r="T38" s="180"/>
      <c r="U38" s="180"/>
      <c r="V38" s="180"/>
      <c r="W38" s="180"/>
      <c r="X38" s="180"/>
      <c r="Y38" s="180"/>
    </row>
    <row r="39" spans="1:25" ht="12.75">
      <c r="A39" s="175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0"/>
      <c r="R39" s="180"/>
      <c r="S39" s="180"/>
      <c r="T39" s="180"/>
      <c r="U39" s="180"/>
      <c r="V39" s="180"/>
      <c r="W39" s="180"/>
      <c r="X39" s="180"/>
      <c r="Y39" s="180"/>
    </row>
    <row r="40" spans="1:25" ht="12.75">
      <c r="A40" s="175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0"/>
      <c r="R40" s="180"/>
      <c r="S40" s="180"/>
      <c r="T40" s="180"/>
      <c r="U40" s="180"/>
      <c r="V40" s="180"/>
      <c r="W40" s="180"/>
      <c r="X40" s="180"/>
      <c r="Y40" s="180"/>
    </row>
    <row r="41" spans="1:25" ht="12.75">
      <c r="A41" s="175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</row>
    <row r="42" spans="1:25" ht="12.75">
      <c r="A42" s="175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</row>
    <row r="43" spans="1:25" ht="12.75">
      <c r="A43" s="175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</row>
    <row r="44" spans="1:25" ht="12.75">
      <c r="A44" s="175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</row>
    <row r="45" spans="1:25" ht="12.75">
      <c r="A45" s="175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</row>
    <row r="46" spans="1:25" ht="12.75">
      <c r="A46" s="175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</row>
    <row r="47" spans="1:25" ht="12.75">
      <c r="A47" s="175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</row>
    <row r="48" spans="1:25" ht="12.75">
      <c r="A48" s="175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</row>
    <row r="49" spans="1:25" ht="12.75">
      <c r="A49" s="175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</row>
    <row r="50" spans="1:25" ht="12.75">
      <c r="A50" s="175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</row>
    <row r="51" spans="1:25" ht="12.75">
      <c r="A51" s="175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</row>
    <row r="52" spans="1:25" ht="12.75">
      <c r="A52" s="175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</row>
    <row r="53" spans="1:25" ht="12.75">
      <c r="A53" s="175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</row>
    <row r="54" spans="1:25" ht="12.75">
      <c r="A54" s="175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</row>
    <row r="55" spans="1:25" ht="12.75">
      <c r="A55" s="175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</row>
    <row r="56" spans="1:25" ht="12.75">
      <c r="A56" s="175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</row>
    <row r="57" spans="1:25" ht="12.75">
      <c r="A57" s="175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</row>
    <row r="58" spans="1:25" ht="12.75">
      <c r="A58" s="175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</row>
    <row r="59" spans="1:25" ht="12.75">
      <c r="A59" s="175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</row>
    <row r="60" spans="1:25" ht="12.75">
      <c r="A60" s="175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</row>
    <row r="61" spans="1:25" ht="12.75">
      <c r="A61" s="175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</row>
    <row r="62" spans="1:25" ht="12.75">
      <c r="A62" s="175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</row>
    <row r="63" spans="1:25" ht="12.75">
      <c r="A63" s="175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</row>
    <row r="64" spans="1:25" ht="12.75">
      <c r="A64" s="175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</row>
    <row r="65" spans="1:25" ht="12.75">
      <c r="A65" s="175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</row>
    <row r="66" spans="1:25" ht="12.75">
      <c r="A66" s="175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</row>
    <row r="67" spans="1:25" ht="12.75">
      <c r="A67" s="175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</row>
    <row r="68" spans="1:25" ht="12.75">
      <c r="A68" s="175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</row>
    <row r="69" spans="1:25" ht="12.75">
      <c r="A69" s="175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</row>
    <row r="70" spans="1:25" ht="12.75">
      <c r="A70" s="175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</row>
    <row r="71" spans="1:25" ht="12.75">
      <c r="A71" s="175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</row>
    <row r="72" spans="1:25" ht="12.75">
      <c r="A72" s="175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</row>
    <row r="73" spans="1:25" ht="12.75">
      <c r="A73" s="175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</row>
    <row r="74" spans="1:25" ht="12.75">
      <c r="A74" s="175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</row>
    <row r="75" spans="1:25" ht="12.75">
      <c r="A75" s="175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</row>
    <row r="76" spans="1:25" ht="12.75">
      <c r="A76" s="175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</row>
    <row r="77" spans="1:25" ht="12.75">
      <c r="A77" s="175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</row>
    <row r="78" spans="1:25" ht="12.75">
      <c r="A78" s="175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</row>
    <row r="79" spans="1:25" ht="12.75">
      <c r="A79" s="175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</row>
    <row r="80" spans="1:25" ht="12.75">
      <c r="A80" s="175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</row>
    <row r="81" spans="1:25" ht="12.75">
      <c r="A81" s="175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</row>
    <row r="82" spans="1:25" ht="12.75">
      <c r="A82" s="175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</row>
    <row r="83" spans="1:25" ht="12.75">
      <c r="A83" s="175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</row>
    <row r="84" spans="1:25" ht="12.75">
      <c r="A84" s="175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</row>
    <row r="85" spans="1:25" ht="12.75">
      <c r="A85" s="175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</row>
    <row r="86" spans="1:25" ht="12.75">
      <c r="A86" s="175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</row>
    <row r="87" spans="1:25" ht="12.75">
      <c r="A87" s="175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</row>
    <row r="88" spans="1:25" ht="12.75">
      <c r="A88" s="175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</row>
    <row r="89" spans="1:25" ht="12.75">
      <c r="A89" s="175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</row>
    <row r="90" spans="1:25" ht="12.75">
      <c r="A90" s="175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</row>
    <row r="91" spans="1:25" ht="12.75">
      <c r="A91" s="175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</row>
    <row r="92" spans="1:25" ht="12.75">
      <c r="A92" s="175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</row>
    <row r="93" spans="1:25" ht="12.75">
      <c r="A93" s="175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</row>
    <row r="94" spans="1:25" ht="12.75">
      <c r="A94" s="175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</row>
    <row r="95" spans="1:25" ht="12.75">
      <c r="A95" s="175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</row>
    <row r="96" spans="1:25" ht="12.75">
      <c r="A96" s="175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</row>
    <row r="97" spans="1:25" ht="12.75">
      <c r="A97" s="175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</row>
    <row r="98" spans="1:25" ht="12.75">
      <c r="A98" s="175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</row>
    <row r="99" spans="1:25" ht="12.75">
      <c r="A99" s="175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</row>
    <row r="100" spans="1:25" ht="12.75">
      <c r="A100" s="175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</row>
    <row r="101" spans="1:25" ht="12.75">
      <c r="A101" s="175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</row>
    <row r="102" spans="1:25" ht="12.75">
      <c r="A102" s="175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</row>
    <row r="103" spans="1:25" ht="12.75">
      <c r="A103" s="175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</row>
    <row r="104" spans="1:25" ht="12.75">
      <c r="A104" s="175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</row>
    <row r="105" spans="1:25" ht="12.75">
      <c r="A105" s="175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</row>
    <row r="106" spans="1:25" ht="12.75">
      <c r="A106" s="175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</row>
    <row r="107" spans="1:25" ht="12.75">
      <c r="A107" s="175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</row>
    <row r="108" spans="1:25" ht="12.75">
      <c r="A108" s="175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</row>
    <row r="109" spans="1:25" ht="12.75">
      <c r="A109" s="175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</row>
    <row r="110" spans="1:25" ht="12.75">
      <c r="A110" s="175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</row>
    <row r="111" spans="1:25" ht="12.75">
      <c r="A111" s="175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</row>
    <row r="112" spans="1:25" ht="12.75">
      <c r="A112" s="175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</row>
    <row r="113" spans="1:25" ht="12.75">
      <c r="A113" s="175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</row>
    <row r="114" spans="1:25" ht="12.75">
      <c r="A114" s="175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</row>
    <row r="115" spans="1:25" ht="12.75">
      <c r="A115" s="175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</row>
    <row r="116" spans="1:25" ht="12.75">
      <c r="A116" s="175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</row>
    <row r="117" spans="1:25" ht="12.75">
      <c r="A117" s="175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</row>
    <row r="118" spans="1:25" ht="12.75">
      <c r="A118" s="175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</row>
    <row r="119" spans="1:25" ht="12.75">
      <c r="A119" s="175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</row>
    <row r="120" spans="1:25" ht="12.75">
      <c r="A120" s="175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</row>
    <row r="121" spans="1:25" ht="12.75">
      <c r="A121" s="175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</row>
    <row r="122" spans="1:25" ht="12.75">
      <c r="A122" s="175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</row>
    <row r="123" spans="1:25" ht="12.75">
      <c r="A123" s="175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</row>
    <row r="124" spans="1:25" ht="12.75">
      <c r="A124" s="175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</row>
    <row r="125" spans="1:25" ht="12.75">
      <c r="A125" s="175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</row>
    <row r="126" spans="1:25" ht="12.75">
      <c r="A126" s="175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</row>
    <row r="127" spans="1:25" ht="12.75">
      <c r="A127" s="175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</row>
    <row r="128" spans="1:25" ht="12.75">
      <c r="A128" s="175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</row>
    <row r="129" spans="1:25" ht="12.75">
      <c r="A129" s="175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</row>
    <row r="130" spans="1:25" ht="12.75">
      <c r="A130" s="175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</row>
    <row r="131" spans="1:25" ht="12.75">
      <c r="A131" s="175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</row>
    <row r="132" spans="1:25" ht="12.75">
      <c r="A132" s="175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</row>
    <row r="133" spans="1:25" ht="12.75">
      <c r="A133" s="175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</row>
    <row r="134" spans="1:25" ht="12.75">
      <c r="A134" s="175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</row>
    <row r="135" spans="1:25" ht="12.75">
      <c r="A135" s="175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</row>
    <row r="136" spans="1:25" ht="12.75">
      <c r="A136" s="175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</row>
    <row r="137" spans="1:25" ht="12.75">
      <c r="A137" s="175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</row>
    <row r="138" spans="1:25" ht="12.75">
      <c r="A138" s="175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</row>
    <row r="139" spans="1:25" ht="12.75">
      <c r="A139" s="175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</row>
    <row r="140" spans="1:25" ht="12.75">
      <c r="A140" s="175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</row>
    <row r="141" spans="1:25" ht="12.75">
      <c r="A141" s="175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</row>
    <row r="142" spans="1:25" ht="12.75">
      <c r="A142" s="175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</row>
    <row r="143" spans="1:25" ht="12.75">
      <c r="A143" s="175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</row>
    <row r="144" spans="1:25" ht="12.75">
      <c r="A144" s="175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</row>
    <row r="145" spans="1:25" ht="12.75">
      <c r="A145" s="175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</row>
    <row r="146" spans="1:25" ht="12.75">
      <c r="A146" s="175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</row>
    <row r="147" spans="1:25" ht="12.75">
      <c r="A147" s="175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</row>
    <row r="148" spans="1:25" ht="12.75">
      <c r="A148" s="175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</row>
    <row r="149" spans="1:25" ht="12.75">
      <c r="A149" s="175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</row>
    <row r="150" spans="1:25" ht="12.75">
      <c r="A150" s="175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</row>
    <row r="151" spans="1:25" ht="12.75">
      <c r="A151" s="175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</row>
    <row r="152" spans="1:25" ht="12.75">
      <c r="A152" s="175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</row>
    <row r="153" spans="1:25" ht="12.75">
      <c r="A153" s="175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</row>
    <row r="154" spans="1:25" ht="12.75">
      <c r="A154" s="175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</row>
    <row r="155" spans="1:25" ht="12.75">
      <c r="A155" s="175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</row>
    <row r="156" spans="1:25" ht="12.75">
      <c r="A156" s="175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</row>
    <row r="157" spans="1:25" ht="12.75">
      <c r="A157" s="175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</row>
    <row r="158" spans="1:25" ht="12.75">
      <c r="A158" s="175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</row>
    <row r="159" spans="1:25" ht="12.75">
      <c r="A159" s="175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</row>
    <row r="160" spans="1:25" ht="12.75">
      <c r="A160" s="175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</row>
    <row r="161" spans="1:25" ht="12.75">
      <c r="A161" s="175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0"/>
      <c r="V161" s="180"/>
      <c r="W161" s="180"/>
      <c r="X161" s="180"/>
      <c r="Y161" s="180"/>
    </row>
    <row r="162" spans="1:25" ht="12.75">
      <c r="A162" s="175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</row>
    <row r="163" spans="1:25" ht="12.75">
      <c r="A163" s="175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0"/>
      <c r="V163" s="180"/>
      <c r="W163" s="180"/>
      <c r="X163" s="180"/>
      <c r="Y163" s="180"/>
    </row>
    <row r="164" spans="1:25" ht="12.75">
      <c r="A164" s="175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0"/>
    </row>
    <row r="165" spans="1:25" ht="12.75">
      <c r="A165" s="175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</row>
    <row r="166" spans="1:25" ht="12.75">
      <c r="A166" s="175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</row>
    <row r="167" spans="1:25" ht="12.75">
      <c r="A167" s="175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</row>
    <row r="168" spans="1:25" ht="12.75">
      <c r="A168" s="175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</row>
    <row r="169" spans="1:25" ht="12.75">
      <c r="A169" s="175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</row>
    <row r="170" spans="1:25" ht="12.75">
      <c r="A170" s="175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</row>
    <row r="171" spans="1:25" ht="12.75">
      <c r="A171" s="175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0"/>
      <c r="V171" s="180"/>
      <c r="W171" s="180"/>
      <c r="X171" s="180"/>
      <c r="Y171" s="180"/>
    </row>
    <row r="172" spans="1:25" ht="12.75">
      <c r="A172" s="175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0"/>
      <c r="V172" s="180"/>
      <c r="W172" s="180"/>
      <c r="X172" s="180"/>
      <c r="Y172" s="180"/>
    </row>
    <row r="173" spans="1:25" ht="12.75">
      <c r="A173" s="175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0"/>
      <c r="V173" s="180"/>
      <c r="W173" s="180"/>
      <c r="X173" s="180"/>
      <c r="Y173" s="180"/>
    </row>
    <row r="174" spans="1:25" ht="12.75">
      <c r="A174" s="175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0"/>
      <c r="V174" s="180"/>
      <c r="W174" s="180"/>
      <c r="X174" s="180"/>
      <c r="Y174" s="180"/>
    </row>
    <row r="175" spans="1:25" ht="12.75">
      <c r="A175" s="175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</row>
    <row r="176" spans="1:25" ht="12.75">
      <c r="A176" s="175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</row>
    <row r="177" spans="1:25" ht="12.75">
      <c r="A177" s="175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0"/>
      <c r="V177" s="180"/>
      <c r="W177" s="180"/>
      <c r="X177" s="180"/>
      <c r="Y177" s="180"/>
    </row>
    <row r="178" spans="1:25" ht="12.75">
      <c r="A178" s="175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</row>
    <row r="179" spans="1:25" ht="12.75">
      <c r="A179" s="175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</row>
    <row r="180" spans="1:25" ht="12.75">
      <c r="A180" s="175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0"/>
      <c r="V180" s="180"/>
      <c r="W180" s="180"/>
      <c r="X180" s="180"/>
      <c r="Y180" s="180"/>
    </row>
    <row r="181" spans="1:25" ht="12.75">
      <c r="A181" s="175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0"/>
      <c r="V181" s="180"/>
      <c r="W181" s="180"/>
      <c r="X181" s="180"/>
      <c r="Y181" s="180"/>
    </row>
    <row r="182" spans="1:25" ht="12.75">
      <c r="A182" s="175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</row>
    <row r="183" spans="1:25" ht="12.75">
      <c r="A183" s="175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</row>
    <row r="184" spans="1:25" ht="12.75">
      <c r="A184" s="175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</row>
    <row r="185" spans="1:25" ht="12.75">
      <c r="A185" s="175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</row>
    <row r="186" spans="1:25" ht="12.75">
      <c r="A186" s="175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</row>
    <row r="187" spans="1:25" ht="12.75">
      <c r="A187" s="175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</row>
    <row r="188" spans="1:25" ht="12.75">
      <c r="A188" s="175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</row>
    <row r="189" spans="1:25" ht="12.75">
      <c r="A189" s="175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</row>
    <row r="190" spans="1:25" ht="12.75">
      <c r="A190" s="175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</row>
    <row r="191" spans="1:25" ht="12.75">
      <c r="A191" s="175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</row>
    <row r="192" spans="1:25" ht="12.75">
      <c r="A192" s="175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</row>
    <row r="193" spans="1:25" ht="12.75">
      <c r="A193" s="175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</row>
    <row r="194" spans="1:25" ht="12.75">
      <c r="A194" s="175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</row>
    <row r="195" spans="1:25" ht="12.75">
      <c r="A195" s="175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</row>
    <row r="196" spans="1:25" ht="12.75">
      <c r="A196" s="175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</row>
    <row r="197" spans="1:25" ht="12.75">
      <c r="A197" s="175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</row>
    <row r="198" spans="1:25" ht="12.75">
      <c r="A198" s="175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</row>
    <row r="199" spans="1:25" ht="12.75">
      <c r="A199" s="175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</row>
    <row r="200" spans="1:25" ht="12.75">
      <c r="A200" s="175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</row>
    <row r="201" spans="1:25" ht="12.75">
      <c r="A201" s="175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</row>
    <row r="202" spans="1:25" ht="12.75">
      <c r="A202" s="175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</row>
    <row r="203" spans="1:25" ht="12.75">
      <c r="A203" s="175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</row>
    <row r="204" spans="1:25" ht="12.75">
      <c r="A204" s="175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</row>
    <row r="205" spans="1:25" ht="12.75">
      <c r="A205" s="175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</row>
    <row r="206" spans="1:25" ht="12.75">
      <c r="A206" s="175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</row>
    <row r="207" spans="1:25" ht="12.75">
      <c r="A207" s="175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</row>
    <row r="208" spans="1:25" ht="12.75">
      <c r="A208" s="175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</row>
    <row r="209" spans="1:25" ht="12.75">
      <c r="A209" s="175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</row>
    <row r="210" spans="1:25" ht="12.75">
      <c r="A210" s="175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</row>
    <row r="211" spans="1:25" ht="12.75">
      <c r="A211" s="175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</row>
    <row r="212" spans="1:25" ht="12.75">
      <c r="A212" s="175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</row>
    <row r="213" spans="1:25" ht="12.75">
      <c r="A213" s="175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</row>
    <row r="214" spans="1:25" ht="12.75">
      <c r="A214" s="175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</row>
    <row r="215" spans="1:25" ht="12.75">
      <c r="A215" s="175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</row>
    <row r="216" spans="1:25" ht="12.75">
      <c r="A216" s="175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</row>
    <row r="217" spans="1:25" ht="12.75">
      <c r="A217" s="175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</row>
    <row r="218" spans="1:25" ht="12.75">
      <c r="A218" s="175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</row>
    <row r="219" spans="1:25" ht="12.75">
      <c r="A219" s="175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</row>
    <row r="220" spans="1:25" ht="12.75">
      <c r="A220" s="175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</row>
    <row r="221" spans="1:25" ht="12.75">
      <c r="A221" s="175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</row>
    <row r="222" spans="1:25" ht="12.75">
      <c r="A222" s="175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</row>
    <row r="223" spans="1:25" ht="12.75">
      <c r="A223" s="175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</row>
    <row r="224" spans="1:25" ht="12.75">
      <c r="A224" s="175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</row>
    <row r="225" spans="1:25" ht="12.75">
      <c r="A225" s="175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</row>
    <row r="226" spans="1:25" ht="12.75">
      <c r="A226" s="175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</row>
    <row r="227" spans="1:25" ht="12.75">
      <c r="A227" s="175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</row>
    <row r="228" spans="1:25" ht="12.75">
      <c r="A228" s="175"/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</row>
    <row r="229" spans="1:25" ht="12.75">
      <c r="A229" s="175"/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</row>
    <row r="230" spans="1:25" ht="12.75">
      <c r="A230" s="175"/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</row>
    <row r="231" spans="1:25" ht="12.75">
      <c r="A231" s="175"/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</row>
    <row r="232" spans="1:25" ht="12.75">
      <c r="A232" s="175"/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</row>
    <row r="233" spans="1:25" ht="12.75">
      <c r="A233" s="175"/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</row>
    <row r="234" spans="1:25" ht="12.75">
      <c r="A234" s="175"/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</row>
    <row r="235" spans="1:25" ht="12.75">
      <c r="A235" s="175"/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</row>
    <row r="236" spans="1:25" ht="12.75">
      <c r="A236" s="175"/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</row>
    <row r="237" spans="1:25" ht="12.75">
      <c r="A237" s="175"/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</row>
    <row r="238" spans="1:25" ht="12.75">
      <c r="A238" s="175"/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</row>
    <row r="239" spans="1:25" ht="12.75">
      <c r="A239" s="175"/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</row>
    <row r="240" spans="1:25" ht="12.75">
      <c r="A240" s="175"/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</row>
    <row r="241" spans="1:25" ht="12.75">
      <c r="A241" s="175"/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</row>
    <row r="242" spans="1:25" ht="12.75">
      <c r="A242" s="175"/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</row>
    <row r="243" spans="1:25" ht="12.75">
      <c r="A243" s="175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</row>
    <row r="244" spans="1:25" ht="12.75">
      <c r="A244" s="175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  <c r="V244" s="180"/>
      <c r="W244" s="180"/>
      <c r="X244" s="180"/>
      <c r="Y244" s="180"/>
    </row>
    <row r="245" spans="1:25" ht="12.75">
      <c r="A245" s="175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  <c r="V245" s="180"/>
      <c r="W245" s="180"/>
      <c r="X245" s="180"/>
      <c r="Y245" s="180"/>
    </row>
    <row r="246" spans="1:25" ht="12.75">
      <c r="A246" s="175"/>
      <c r="B246" s="180"/>
      <c r="C246" s="180"/>
      <c r="D246" s="180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0"/>
      <c r="V246" s="180"/>
      <c r="W246" s="180"/>
      <c r="X246" s="180"/>
      <c r="Y246" s="180"/>
    </row>
    <row r="247" spans="1:25" ht="12.75">
      <c r="A247" s="175"/>
      <c r="B247" s="180"/>
      <c r="C247" s="180"/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</row>
    <row r="248" spans="1:25" ht="12.75">
      <c r="A248" s="175"/>
      <c r="B248" s="180"/>
      <c r="C248" s="180"/>
      <c r="D248" s="180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  <c r="T248" s="180"/>
      <c r="U248" s="180"/>
      <c r="V248" s="180"/>
      <c r="W248" s="180"/>
      <c r="X248" s="180"/>
      <c r="Y248" s="180"/>
    </row>
    <row r="249" spans="1:25" ht="12.75">
      <c r="A249" s="175"/>
      <c r="B249" s="180"/>
      <c r="C249" s="180"/>
      <c r="D249" s="180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  <c r="T249" s="180"/>
      <c r="U249" s="180"/>
      <c r="V249" s="180"/>
      <c r="W249" s="180"/>
      <c r="X249" s="180"/>
      <c r="Y249" s="180"/>
    </row>
    <row r="250" spans="1:25" ht="12.75">
      <c r="A250" s="175"/>
      <c r="B250" s="180"/>
      <c r="C250" s="180"/>
      <c r="D250" s="180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  <c r="T250" s="180"/>
      <c r="U250" s="180"/>
      <c r="V250" s="180"/>
      <c r="W250" s="180"/>
      <c r="X250" s="180"/>
      <c r="Y250" s="180"/>
    </row>
    <row r="251" spans="1:25" ht="12.75">
      <c r="A251" s="175"/>
      <c r="B251" s="180"/>
      <c r="C251" s="180"/>
      <c r="D251" s="180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  <c r="T251" s="180"/>
      <c r="U251" s="180"/>
      <c r="V251" s="180"/>
      <c r="W251" s="180"/>
      <c r="X251" s="180"/>
      <c r="Y251" s="180"/>
    </row>
    <row r="252" spans="1:25" ht="12.75">
      <c r="A252" s="175"/>
      <c r="B252" s="180"/>
      <c r="C252" s="180"/>
      <c r="D252" s="180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  <c r="T252" s="180"/>
      <c r="U252" s="180"/>
      <c r="V252" s="180"/>
      <c r="W252" s="180"/>
      <c r="X252" s="180"/>
      <c r="Y252" s="180"/>
    </row>
    <row r="253" spans="1:25" ht="12.75">
      <c r="A253" s="175"/>
      <c r="B253" s="180"/>
      <c r="C253" s="180"/>
      <c r="D253" s="180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0"/>
      <c r="V253" s="180"/>
      <c r="W253" s="180"/>
      <c r="X253" s="180"/>
      <c r="Y253" s="180"/>
    </row>
    <row r="254" spans="1:25" ht="12.75">
      <c r="A254" s="175"/>
      <c r="B254" s="180"/>
      <c r="C254" s="180"/>
      <c r="D254" s="180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</row>
    <row r="255" spans="1:25" ht="12.75">
      <c r="A255" s="175"/>
      <c r="B255" s="180"/>
      <c r="C255" s="180"/>
      <c r="D255" s="180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</row>
    <row r="256" spans="1:25" ht="12.75">
      <c r="A256" s="175"/>
      <c r="B256" s="180"/>
      <c r="C256" s="180"/>
      <c r="D256" s="180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0"/>
      <c r="V256" s="180"/>
      <c r="W256" s="180"/>
      <c r="X256" s="180"/>
      <c r="Y256" s="180"/>
    </row>
    <row r="257" spans="1:25" ht="12.75">
      <c r="A257" s="175"/>
      <c r="B257" s="180"/>
      <c r="C257" s="180"/>
      <c r="D257" s="180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0"/>
      <c r="V257" s="180"/>
      <c r="W257" s="180"/>
      <c r="X257" s="180"/>
      <c r="Y257" s="180"/>
    </row>
    <row r="258" spans="1:25" ht="12.75">
      <c r="A258" s="175"/>
      <c r="B258" s="180"/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0"/>
      <c r="V258" s="180"/>
      <c r="W258" s="180"/>
      <c r="X258" s="180"/>
      <c r="Y258" s="180"/>
    </row>
    <row r="259" spans="1:25" ht="12.75">
      <c r="A259" s="175"/>
      <c r="B259" s="180"/>
      <c r="C259" s="180"/>
      <c r="D259" s="180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0"/>
      <c r="V259" s="180"/>
      <c r="W259" s="180"/>
      <c r="X259" s="180"/>
      <c r="Y259" s="180"/>
    </row>
    <row r="260" spans="1:25" ht="12.75">
      <c r="A260" s="175"/>
      <c r="B260" s="180"/>
      <c r="C260" s="180"/>
      <c r="D260" s="180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  <c r="X260" s="180"/>
      <c r="Y260" s="180"/>
    </row>
    <row r="261" spans="1:25" ht="12.75">
      <c r="A261" s="175"/>
      <c r="B261" s="180"/>
      <c r="C261" s="180"/>
      <c r="D261" s="180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</row>
    <row r="262" spans="1:25" ht="12.75">
      <c r="A262" s="175"/>
      <c r="B262" s="180"/>
      <c r="C262" s="180"/>
      <c r="D262" s="180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</row>
    <row r="263" spans="1:25" ht="12.75">
      <c r="A263" s="175"/>
      <c r="B263" s="180"/>
      <c r="C263" s="180"/>
      <c r="D263" s="180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</row>
    <row r="264" spans="1:25" ht="12.75">
      <c r="A264" s="175"/>
      <c r="B264" s="180"/>
      <c r="C264" s="180"/>
      <c r="D264" s="180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  <c r="T264" s="180"/>
      <c r="U264" s="180"/>
      <c r="V264" s="180"/>
      <c r="W264" s="180"/>
      <c r="X264" s="180"/>
      <c r="Y264" s="180"/>
    </row>
    <row r="265" spans="1:25" ht="12.75">
      <c r="A265" s="175"/>
      <c r="B265" s="180"/>
      <c r="C265" s="180"/>
      <c r="D265" s="180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  <c r="T265" s="180"/>
      <c r="U265" s="180"/>
      <c r="V265" s="180"/>
      <c r="W265" s="180"/>
      <c r="X265" s="180"/>
      <c r="Y265" s="180"/>
    </row>
    <row r="266" spans="1:25" ht="12.75">
      <c r="A266" s="175"/>
      <c r="B266" s="180"/>
      <c r="C266" s="180"/>
      <c r="D266" s="180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  <c r="T266" s="180"/>
      <c r="U266" s="180"/>
      <c r="V266" s="180"/>
      <c r="W266" s="180"/>
      <c r="X266" s="180"/>
      <c r="Y266" s="180"/>
    </row>
    <row r="267" spans="1:25" ht="12.75">
      <c r="A267" s="175"/>
      <c r="B267" s="180"/>
      <c r="C267" s="180"/>
      <c r="D267" s="180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  <c r="T267" s="180"/>
      <c r="U267" s="180"/>
      <c r="V267" s="180"/>
      <c r="W267" s="180"/>
      <c r="X267" s="180"/>
      <c r="Y267" s="180"/>
    </row>
    <row r="268" spans="1:25" ht="12.75">
      <c r="A268" s="175"/>
      <c r="B268" s="180"/>
      <c r="C268" s="180"/>
      <c r="D268" s="180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  <c r="Y268" s="180"/>
    </row>
    <row r="269" spans="1:25" ht="12.75">
      <c r="A269" s="175"/>
      <c r="B269" s="180"/>
      <c r="C269" s="180"/>
      <c r="D269" s="180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  <c r="T269" s="180"/>
      <c r="U269" s="180"/>
      <c r="V269" s="180"/>
      <c r="W269" s="180"/>
      <c r="X269" s="180"/>
      <c r="Y269" s="180"/>
    </row>
    <row r="270" spans="1:25" ht="12.75">
      <c r="A270" s="175"/>
      <c r="B270" s="180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  <c r="T270" s="180"/>
      <c r="U270" s="180"/>
      <c r="V270" s="180"/>
      <c r="W270" s="180"/>
      <c r="X270" s="180"/>
      <c r="Y270" s="180"/>
    </row>
    <row r="271" spans="1:25" ht="12.75">
      <c r="A271" s="175"/>
      <c r="B271" s="180"/>
      <c r="C271" s="180"/>
      <c r="D271" s="180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  <c r="T271" s="180"/>
      <c r="U271" s="180"/>
      <c r="V271" s="180"/>
      <c r="W271" s="180"/>
      <c r="X271" s="180"/>
      <c r="Y271" s="180"/>
    </row>
    <row r="272" spans="1:25" ht="12.75">
      <c r="A272" s="175"/>
      <c r="B272" s="180"/>
      <c r="C272" s="180"/>
      <c r="D272" s="180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  <c r="T272" s="180"/>
      <c r="U272" s="180"/>
      <c r="V272" s="180"/>
      <c r="W272" s="180"/>
      <c r="X272" s="180"/>
      <c r="Y272" s="180"/>
    </row>
    <row r="273" spans="1:25" ht="12.75">
      <c r="A273" s="175"/>
      <c r="B273" s="180"/>
      <c r="C273" s="180"/>
      <c r="D273" s="180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  <c r="T273" s="180"/>
      <c r="U273" s="180"/>
      <c r="V273" s="180"/>
      <c r="W273" s="180"/>
      <c r="X273" s="180"/>
      <c r="Y273" s="180"/>
    </row>
    <row r="274" spans="1:25" ht="12.75">
      <c r="A274" s="175"/>
      <c r="B274" s="180"/>
      <c r="C274" s="180"/>
      <c r="D274" s="180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  <c r="T274" s="180"/>
      <c r="U274" s="180"/>
      <c r="V274" s="180"/>
      <c r="W274" s="180"/>
      <c r="X274" s="180"/>
      <c r="Y274" s="180"/>
    </row>
    <row r="275" spans="1:25" ht="12.75">
      <c r="A275" s="175"/>
      <c r="B275" s="180"/>
      <c r="C275" s="180"/>
      <c r="D275" s="180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  <c r="T275" s="180"/>
      <c r="U275" s="180"/>
      <c r="V275" s="180"/>
      <c r="W275" s="180"/>
      <c r="X275" s="180"/>
      <c r="Y275" s="180"/>
    </row>
    <row r="276" spans="1:25" ht="12.75">
      <c r="A276" s="175"/>
      <c r="B276" s="180"/>
      <c r="C276" s="180"/>
      <c r="D276" s="180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  <c r="T276" s="180"/>
      <c r="U276" s="180"/>
      <c r="V276" s="180"/>
      <c r="W276" s="180"/>
      <c r="X276" s="180"/>
      <c r="Y276" s="180"/>
    </row>
    <row r="277" spans="1:25" ht="12.75">
      <c r="A277" s="175"/>
      <c r="B277" s="180"/>
      <c r="C277" s="180"/>
      <c r="D277" s="180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  <c r="T277" s="180"/>
      <c r="U277" s="180"/>
      <c r="V277" s="180"/>
      <c r="W277" s="180"/>
      <c r="X277" s="180"/>
      <c r="Y277" s="180"/>
    </row>
    <row r="278" spans="1:25" ht="12.75">
      <c r="A278" s="175"/>
      <c r="B278" s="180"/>
      <c r="C278" s="180"/>
      <c r="D278" s="180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0"/>
    </row>
    <row r="279" spans="1:25" ht="12.75">
      <c r="A279" s="175"/>
      <c r="B279" s="180"/>
      <c r="C279" s="180"/>
      <c r="D279" s="180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0"/>
    </row>
    <row r="280" spans="1:25" ht="12.75">
      <c r="A280" s="175"/>
      <c r="B280" s="180"/>
      <c r="C280" s="180"/>
      <c r="D280" s="180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0"/>
    </row>
    <row r="281" spans="1:25" ht="12.75">
      <c r="A281" s="175"/>
      <c r="B281" s="180"/>
      <c r="C281" s="180"/>
      <c r="D281" s="180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  <c r="T281" s="180"/>
      <c r="U281" s="180"/>
      <c r="V281" s="180"/>
      <c r="W281" s="180"/>
      <c r="X281" s="180"/>
      <c r="Y281" s="180"/>
    </row>
    <row r="282" spans="1:25" ht="12.75">
      <c r="A282" s="175"/>
      <c r="B282" s="180"/>
      <c r="C282" s="180"/>
      <c r="D282" s="180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  <c r="T282" s="180"/>
      <c r="U282" s="180"/>
      <c r="V282" s="180"/>
      <c r="W282" s="180"/>
      <c r="X282" s="180"/>
      <c r="Y282" s="180"/>
    </row>
    <row r="283" spans="1:25" ht="12.75">
      <c r="A283" s="175"/>
      <c r="B283" s="180"/>
      <c r="C283" s="180"/>
      <c r="D283" s="180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  <c r="T283" s="180"/>
      <c r="U283" s="180"/>
      <c r="V283" s="180"/>
      <c r="W283" s="180"/>
      <c r="X283" s="180"/>
      <c r="Y283" s="180"/>
    </row>
    <row r="284" spans="1:25" ht="12.75">
      <c r="A284" s="175"/>
      <c r="B284" s="180"/>
      <c r="C284" s="180"/>
      <c r="D284" s="180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  <c r="T284" s="180"/>
      <c r="U284" s="180"/>
      <c r="V284" s="180"/>
      <c r="W284" s="180"/>
      <c r="X284" s="180"/>
      <c r="Y284" s="180"/>
    </row>
    <row r="285" spans="1:25" ht="12.75">
      <c r="A285" s="175"/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  <c r="T285" s="180"/>
      <c r="U285" s="180"/>
      <c r="V285" s="180"/>
      <c r="W285" s="180"/>
      <c r="X285" s="180"/>
      <c r="Y285" s="180"/>
    </row>
    <row r="286" spans="1:25" ht="12.75">
      <c r="A286" s="175"/>
      <c r="B286" s="180"/>
      <c r="C286" s="180"/>
      <c r="D286" s="180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  <c r="T286" s="180"/>
      <c r="U286" s="180"/>
      <c r="V286" s="180"/>
      <c r="W286" s="180"/>
      <c r="X286" s="180"/>
      <c r="Y286" s="180"/>
    </row>
    <row r="287" spans="1:25" ht="12.75">
      <c r="A287" s="175"/>
      <c r="B287" s="180"/>
      <c r="C287" s="180"/>
      <c r="D287" s="180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  <c r="T287" s="180"/>
      <c r="U287" s="180"/>
      <c r="V287" s="180"/>
      <c r="W287" s="180"/>
      <c r="X287" s="180"/>
      <c r="Y287" s="180"/>
    </row>
    <row r="288" spans="1:25" ht="12.75">
      <c r="A288" s="175"/>
      <c r="B288" s="180"/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</row>
    <row r="289" spans="1:25" ht="12.75">
      <c r="A289" s="175"/>
      <c r="B289" s="180"/>
      <c r="C289" s="180"/>
      <c r="D289" s="180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  <c r="T289" s="180"/>
      <c r="U289" s="180"/>
      <c r="V289" s="180"/>
      <c r="W289" s="180"/>
      <c r="X289" s="180"/>
      <c r="Y289" s="180"/>
    </row>
    <row r="290" spans="1:25" ht="12.75">
      <c r="A290" s="175"/>
      <c r="B290" s="180"/>
      <c r="C290" s="180"/>
      <c r="D290" s="180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  <c r="T290" s="180"/>
      <c r="U290" s="180"/>
      <c r="V290" s="180"/>
      <c r="W290" s="180"/>
      <c r="X290" s="180"/>
      <c r="Y290" s="180"/>
    </row>
    <row r="291" spans="1:25" ht="12.75">
      <c r="A291" s="175"/>
      <c r="B291" s="180"/>
      <c r="C291" s="180"/>
      <c r="D291" s="180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  <c r="T291" s="180"/>
      <c r="U291" s="180"/>
      <c r="V291" s="180"/>
      <c r="W291" s="180"/>
      <c r="X291" s="180"/>
      <c r="Y291" s="180"/>
    </row>
    <row r="292" spans="1:25" ht="12.75">
      <c r="A292" s="175"/>
      <c r="B292" s="180"/>
      <c r="C292" s="180"/>
      <c r="D292" s="180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  <c r="T292" s="180"/>
      <c r="U292" s="180"/>
      <c r="V292" s="180"/>
      <c r="W292" s="180"/>
      <c r="X292" s="180"/>
      <c r="Y292" s="180"/>
    </row>
    <row r="293" spans="1:25" ht="12.75">
      <c r="A293" s="175"/>
      <c r="B293" s="180"/>
      <c r="C293" s="180"/>
      <c r="D293" s="180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  <c r="T293" s="180"/>
      <c r="U293" s="180"/>
      <c r="V293" s="180"/>
      <c r="W293" s="180"/>
      <c r="X293" s="180"/>
      <c r="Y293" s="180"/>
    </row>
    <row r="294" spans="1:25" ht="12.75">
      <c r="A294" s="175"/>
      <c r="B294" s="180"/>
      <c r="C294" s="180"/>
      <c r="D294" s="180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  <c r="T294" s="180"/>
      <c r="U294" s="180"/>
      <c r="V294" s="180"/>
      <c r="W294" s="180"/>
      <c r="X294" s="180"/>
      <c r="Y294" s="180"/>
    </row>
    <row r="295" spans="1:25" ht="12.75">
      <c r="A295" s="175"/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</row>
    <row r="296" spans="1:25" ht="12.75">
      <c r="A296" s="175"/>
      <c r="B296" s="180"/>
      <c r="C296" s="180"/>
      <c r="D296" s="180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  <c r="T296" s="180"/>
      <c r="U296" s="180"/>
      <c r="V296" s="180"/>
      <c r="W296" s="180"/>
      <c r="X296" s="180"/>
      <c r="Y296" s="180"/>
    </row>
    <row r="297" spans="1:25" ht="12.75">
      <c r="A297" s="175"/>
      <c r="B297" s="180"/>
      <c r="C297" s="180"/>
      <c r="D297" s="180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  <c r="T297" s="180"/>
      <c r="U297" s="180"/>
      <c r="V297" s="180"/>
      <c r="W297" s="180"/>
      <c r="X297" s="180"/>
      <c r="Y297" s="180"/>
    </row>
    <row r="298" spans="1:25" ht="12.75">
      <c r="A298" s="175"/>
      <c r="B298" s="180"/>
      <c r="C298" s="180"/>
      <c r="D298" s="180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  <c r="T298" s="180"/>
      <c r="U298" s="180"/>
      <c r="V298" s="180"/>
      <c r="W298" s="180"/>
      <c r="X298" s="180"/>
      <c r="Y298" s="180"/>
    </row>
    <row r="299" spans="1:25" ht="12.75">
      <c r="A299" s="175"/>
      <c r="B299" s="180"/>
      <c r="C299" s="180"/>
      <c r="D299" s="180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  <c r="T299" s="180"/>
      <c r="U299" s="180"/>
      <c r="V299" s="180"/>
      <c r="W299" s="180"/>
      <c r="X299" s="180"/>
      <c r="Y299" s="180"/>
    </row>
    <row r="300" spans="1:25" ht="12.75">
      <c r="A300" s="175"/>
      <c r="B300" s="180"/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</row>
    <row r="301" spans="1:25" ht="12.75">
      <c r="A301" s="175"/>
      <c r="B301" s="180"/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</row>
    <row r="302" spans="1:25" ht="12.75">
      <c r="A302" s="175"/>
      <c r="B302" s="180"/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</row>
    <row r="303" spans="1:25" ht="12.75">
      <c r="A303" s="175"/>
      <c r="B303" s="180"/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</row>
    <row r="304" spans="1:25" ht="12.75">
      <c r="A304" s="175"/>
      <c r="B304" s="180"/>
      <c r="C304" s="180"/>
      <c r="D304" s="180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  <c r="T304" s="180"/>
      <c r="U304" s="180"/>
      <c r="V304" s="180"/>
      <c r="W304" s="180"/>
      <c r="X304" s="180"/>
      <c r="Y304" s="180"/>
    </row>
    <row r="305" spans="1:25" ht="12.75">
      <c r="A305" s="175"/>
      <c r="B305" s="180"/>
      <c r="C305" s="180"/>
      <c r="D305" s="180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  <c r="W305" s="180"/>
      <c r="X305" s="180"/>
      <c r="Y305" s="180"/>
    </row>
    <row r="306" spans="1:25" ht="12.75">
      <c r="A306" s="175"/>
      <c r="B306" s="180"/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</row>
    <row r="307" spans="1:25" ht="12.75">
      <c r="A307" s="175"/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  <c r="W307" s="180"/>
      <c r="X307" s="180"/>
      <c r="Y307" s="180"/>
    </row>
    <row r="308" spans="1:25" ht="12.75">
      <c r="A308" s="175"/>
      <c r="B308" s="180"/>
      <c r="C308" s="180"/>
      <c r="D308" s="180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  <c r="V308" s="180"/>
      <c r="W308" s="180"/>
      <c r="X308" s="180"/>
      <c r="Y308" s="180"/>
    </row>
    <row r="309" spans="1:25" ht="12.75">
      <c r="A309" s="175"/>
      <c r="B309" s="180"/>
      <c r="C309" s="180"/>
      <c r="D309" s="180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  <c r="V309" s="180"/>
      <c r="W309" s="180"/>
      <c r="X309" s="180"/>
      <c r="Y309" s="180"/>
    </row>
    <row r="310" spans="1:25" ht="12.75">
      <c r="A310" s="175"/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  <c r="T310" s="180"/>
      <c r="U310" s="180"/>
      <c r="V310" s="180"/>
      <c r="W310" s="180"/>
      <c r="X310" s="180"/>
      <c r="Y310" s="180"/>
    </row>
    <row r="311" spans="1:25" ht="12.75">
      <c r="A311" s="175"/>
      <c r="B311" s="180"/>
      <c r="C311" s="180"/>
      <c r="D311" s="180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  <c r="T311" s="180"/>
      <c r="U311" s="180"/>
      <c r="V311" s="180"/>
      <c r="W311" s="180"/>
      <c r="X311" s="180"/>
      <c r="Y311" s="180"/>
    </row>
    <row r="312" spans="1:25" ht="12.75">
      <c r="A312" s="175"/>
      <c r="B312" s="180"/>
      <c r="C312" s="180"/>
      <c r="D312" s="180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  <c r="T312" s="180"/>
      <c r="U312" s="180"/>
      <c r="V312" s="180"/>
      <c r="W312" s="180"/>
      <c r="X312" s="180"/>
      <c r="Y312" s="180"/>
    </row>
    <row r="313" spans="1:25" ht="12.75">
      <c r="A313" s="175"/>
      <c r="B313" s="180"/>
      <c r="C313" s="180"/>
      <c r="D313" s="180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  <c r="T313" s="180"/>
      <c r="U313" s="180"/>
      <c r="V313" s="180"/>
      <c r="W313" s="180"/>
      <c r="X313" s="180"/>
      <c r="Y313" s="180"/>
    </row>
    <row r="314" spans="1:25" ht="12.75">
      <c r="A314" s="175"/>
      <c r="B314" s="180"/>
      <c r="C314" s="180"/>
      <c r="D314" s="180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  <c r="T314" s="180"/>
      <c r="U314" s="180"/>
      <c r="V314" s="180"/>
      <c r="W314" s="180"/>
      <c r="X314" s="180"/>
      <c r="Y314" s="180"/>
    </row>
    <row r="315" spans="1:25" ht="12.75">
      <c r="A315" s="175"/>
      <c r="B315" s="180"/>
      <c r="C315" s="180"/>
      <c r="D315" s="180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  <c r="T315" s="180"/>
      <c r="U315" s="180"/>
      <c r="V315" s="180"/>
      <c r="W315" s="180"/>
      <c r="X315" s="180"/>
      <c r="Y315" s="180"/>
    </row>
    <row r="316" spans="1:25" ht="12.75">
      <c r="A316" s="175"/>
      <c r="B316" s="180"/>
      <c r="C316" s="180"/>
      <c r="D316" s="180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  <c r="T316" s="180"/>
      <c r="U316" s="180"/>
      <c r="V316" s="180"/>
      <c r="W316" s="180"/>
      <c r="X316" s="180"/>
      <c r="Y316" s="180"/>
    </row>
    <row r="317" spans="1:25" ht="12.75">
      <c r="A317" s="175"/>
      <c r="B317" s="180"/>
      <c r="C317" s="180"/>
      <c r="D317" s="180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  <c r="T317" s="180"/>
      <c r="U317" s="180"/>
      <c r="V317" s="180"/>
      <c r="W317" s="180"/>
      <c r="X317" s="180"/>
      <c r="Y317" s="180"/>
    </row>
    <row r="318" spans="1:25" ht="12.75">
      <c r="A318" s="175"/>
      <c r="B318" s="180"/>
      <c r="C318" s="180"/>
      <c r="D318" s="180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  <c r="T318" s="180"/>
      <c r="U318" s="180"/>
      <c r="V318" s="180"/>
      <c r="W318" s="180"/>
      <c r="X318" s="180"/>
      <c r="Y318" s="180"/>
    </row>
    <row r="319" spans="1:25" ht="12.75">
      <c r="A319" s="175"/>
      <c r="B319" s="180"/>
      <c r="C319" s="180"/>
      <c r="D319" s="180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  <c r="T319" s="180"/>
      <c r="U319" s="180"/>
      <c r="V319" s="180"/>
      <c r="W319" s="180"/>
      <c r="X319" s="180"/>
      <c r="Y319" s="180"/>
    </row>
    <row r="320" spans="1:25" ht="12.75">
      <c r="A320" s="175"/>
      <c r="B320" s="180"/>
      <c r="C320" s="180"/>
      <c r="D320" s="180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  <c r="T320" s="180"/>
      <c r="U320" s="180"/>
      <c r="V320" s="180"/>
      <c r="W320" s="180"/>
      <c r="X320" s="180"/>
      <c r="Y320" s="180"/>
    </row>
    <row r="321" spans="1:25" ht="12.75">
      <c r="A321" s="175"/>
      <c r="B321" s="180"/>
      <c r="C321" s="180"/>
      <c r="D321" s="180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  <c r="T321" s="180"/>
      <c r="U321" s="180"/>
      <c r="V321" s="180"/>
      <c r="W321" s="180"/>
      <c r="X321" s="180"/>
      <c r="Y321" s="180"/>
    </row>
    <row r="322" spans="1:25" ht="12.75">
      <c r="A322" s="175"/>
      <c r="B322" s="180"/>
      <c r="C322" s="180"/>
      <c r="D322" s="180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  <c r="T322" s="180"/>
      <c r="U322" s="180"/>
      <c r="V322" s="180"/>
      <c r="W322" s="180"/>
      <c r="X322" s="180"/>
      <c r="Y322" s="180"/>
    </row>
    <row r="323" spans="1:25" ht="12.75">
      <c r="A323" s="175"/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  <c r="T323" s="180"/>
      <c r="U323" s="180"/>
      <c r="V323" s="180"/>
      <c r="W323" s="180"/>
      <c r="X323" s="180"/>
      <c r="Y323" s="180"/>
    </row>
    <row r="324" spans="1:25" ht="12.75">
      <c r="A324" s="175"/>
      <c r="B324" s="180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  <c r="T324" s="180"/>
      <c r="U324" s="180"/>
      <c r="V324" s="180"/>
      <c r="W324" s="180"/>
      <c r="X324" s="180"/>
      <c r="Y324" s="180"/>
    </row>
    <row r="325" spans="1:25" ht="12.75">
      <c r="A325" s="175"/>
      <c r="B325" s="180"/>
      <c r="C325" s="180"/>
      <c r="D325" s="180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  <c r="T325" s="180"/>
      <c r="U325" s="180"/>
      <c r="V325" s="180"/>
      <c r="W325" s="180"/>
      <c r="X325" s="180"/>
      <c r="Y325" s="180"/>
    </row>
    <row r="326" spans="1:25" ht="12.75">
      <c r="A326" s="175"/>
      <c r="B326" s="180"/>
      <c r="C326" s="180"/>
      <c r="D326" s="180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  <c r="T326" s="180"/>
      <c r="U326" s="180"/>
      <c r="V326" s="180"/>
      <c r="W326" s="180"/>
      <c r="X326" s="180"/>
      <c r="Y326" s="180"/>
    </row>
    <row r="327" spans="1:25" ht="12.75">
      <c r="A327" s="175"/>
      <c r="B327" s="180"/>
      <c r="C327" s="180"/>
      <c r="D327" s="180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  <c r="T327" s="180"/>
      <c r="U327" s="180"/>
      <c r="V327" s="180"/>
      <c r="W327" s="180"/>
      <c r="X327" s="180"/>
      <c r="Y327" s="180"/>
    </row>
    <row r="328" spans="1:25" ht="12.75">
      <c r="A328" s="175"/>
      <c r="B328" s="180"/>
      <c r="C328" s="180"/>
      <c r="D328" s="180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  <c r="T328" s="180"/>
      <c r="U328" s="180"/>
      <c r="V328" s="180"/>
      <c r="W328" s="180"/>
      <c r="X328" s="180"/>
      <c r="Y328" s="180"/>
    </row>
    <row r="329" spans="1:25" ht="12.75">
      <c r="A329" s="175"/>
      <c r="B329" s="180"/>
      <c r="C329" s="180"/>
      <c r="D329" s="180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  <c r="T329" s="180"/>
      <c r="U329" s="180"/>
      <c r="V329" s="180"/>
      <c r="W329" s="180"/>
      <c r="X329" s="180"/>
      <c r="Y329" s="180"/>
    </row>
    <row r="330" spans="1:25" ht="12.75">
      <c r="A330" s="175"/>
      <c r="B330" s="180"/>
      <c r="C330" s="180"/>
      <c r="D330" s="180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  <c r="T330" s="180"/>
      <c r="U330" s="180"/>
      <c r="V330" s="180"/>
      <c r="W330" s="180"/>
      <c r="X330" s="180"/>
      <c r="Y330" s="180"/>
    </row>
    <row r="331" spans="1:25" ht="12.75">
      <c r="A331" s="175"/>
      <c r="B331" s="180"/>
      <c r="C331" s="180"/>
      <c r="D331" s="180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  <c r="T331" s="180"/>
      <c r="U331" s="180"/>
      <c r="V331" s="180"/>
      <c r="W331" s="180"/>
      <c r="X331" s="180"/>
      <c r="Y331" s="180"/>
    </row>
    <row r="332" spans="1:25" ht="12.75">
      <c r="A332" s="175"/>
      <c r="B332" s="180"/>
      <c r="C332" s="180"/>
      <c r="D332" s="180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  <c r="T332" s="180"/>
      <c r="U332" s="180"/>
      <c r="V332" s="180"/>
      <c r="W332" s="180"/>
      <c r="X332" s="180"/>
      <c r="Y332" s="180"/>
    </row>
    <row r="333" spans="1:25" ht="12.75">
      <c r="A333" s="175"/>
      <c r="B333" s="180"/>
      <c r="C333" s="180"/>
      <c r="D333" s="180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  <c r="T333" s="180"/>
      <c r="U333" s="180"/>
      <c r="V333" s="180"/>
      <c r="W333" s="180"/>
      <c r="X333" s="180"/>
      <c r="Y333" s="180"/>
    </row>
    <row r="334" spans="1:25" ht="12.75">
      <c r="A334" s="175"/>
      <c r="B334" s="180"/>
      <c r="C334" s="180"/>
      <c r="D334" s="180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  <c r="T334" s="180"/>
      <c r="U334" s="180"/>
      <c r="V334" s="180"/>
      <c r="W334" s="180"/>
      <c r="X334" s="180"/>
      <c r="Y334" s="180"/>
    </row>
    <row r="335" spans="1:25" ht="12.75">
      <c r="A335" s="175"/>
      <c r="B335" s="180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  <c r="T335" s="180"/>
      <c r="U335" s="180"/>
      <c r="V335" s="180"/>
      <c r="W335" s="180"/>
      <c r="X335" s="180"/>
      <c r="Y335" s="180"/>
    </row>
    <row r="336" spans="1:25" ht="12.75">
      <c r="A336" s="175"/>
      <c r="B336" s="180"/>
      <c r="C336" s="180"/>
      <c r="D336" s="180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  <c r="T336" s="180"/>
      <c r="U336" s="180"/>
      <c r="V336" s="180"/>
      <c r="W336" s="180"/>
      <c r="X336" s="180"/>
      <c r="Y336" s="180"/>
    </row>
    <row r="337" spans="1:25" ht="12.75">
      <c r="A337" s="175"/>
      <c r="B337" s="180"/>
      <c r="C337" s="180"/>
      <c r="D337" s="180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  <c r="T337" s="180"/>
      <c r="U337" s="180"/>
      <c r="V337" s="180"/>
      <c r="W337" s="180"/>
      <c r="X337" s="180"/>
      <c r="Y337" s="180"/>
    </row>
    <row r="338" spans="1:25" ht="12.75">
      <c r="A338" s="175"/>
      <c r="B338" s="180"/>
      <c r="C338" s="180"/>
      <c r="D338" s="180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  <c r="T338" s="180"/>
      <c r="U338" s="180"/>
      <c r="V338" s="180"/>
      <c r="W338" s="180"/>
      <c r="X338" s="180"/>
      <c r="Y338" s="180"/>
    </row>
    <row r="339" spans="1:25" ht="12.75">
      <c r="A339" s="175"/>
      <c r="B339" s="180"/>
      <c r="C339" s="180"/>
      <c r="D339" s="180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0"/>
    </row>
    <row r="340" spans="1:25" ht="12.75">
      <c r="A340" s="175"/>
      <c r="B340" s="180"/>
      <c r="C340" s="180"/>
      <c r="D340" s="180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0"/>
    </row>
    <row r="341" spans="1:25" ht="12.75">
      <c r="A341" s="175"/>
      <c r="B341" s="180"/>
      <c r="C341" s="180"/>
      <c r="D341" s="180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0"/>
    </row>
    <row r="342" spans="1:25" ht="12.75">
      <c r="A342" s="175"/>
      <c r="B342" s="180"/>
      <c r="C342" s="180"/>
      <c r="D342" s="180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  <c r="T342" s="180"/>
      <c r="U342" s="180"/>
      <c r="V342" s="180"/>
      <c r="W342" s="180"/>
      <c r="X342" s="180"/>
      <c r="Y342" s="180"/>
    </row>
    <row r="343" spans="1:25" ht="12.75">
      <c r="A343" s="175"/>
      <c r="B343" s="180"/>
      <c r="C343" s="180"/>
      <c r="D343" s="180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  <c r="T343" s="180"/>
      <c r="U343" s="180"/>
      <c r="V343" s="180"/>
      <c r="W343" s="180"/>
      <c r="X343" s="180"/>
      <c r="Y343" s="180"/>
    </row>
    <row r="344" spans="1:25" ht="12.75">
      <c r="A344" s="175"/>
      <c r="B344" s="180"/>
      <c r="C344" s="180"/>
      <c r="D344" s="180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  <c r="T344" s="180"/>
      <c r="U344" s="180"/>
      <c r="V344" s="180"/>
      <c r="W344" s="180"/>
      <c r="X344" s="180"/>
      <c r="Y344" s="180"/>
    </row>
    <row r="345" spans="1:25" ht="12.75">
      <c r="A345" s="175"/>
      <c r="B345" s="180"/>
      <c r="C345" s="180"/>
      <c r="D345" s="180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  <c r="T345" s="180"/>
      <c r="U345" s="180"/>
      <c r="V345" s="180"/>
      <c r="W345" s="180"/>
      <c r="X345" s="180"/>
      <c r="Y345" s="180"/>
    </row>
    <row r="346" spans="1:25" ht="12.75">
      <c r="A346" s="175"/>
      <c r="B346" s="180"/>
      <c r="C346" s="180"/>
      <c r="D346" s="180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  <c r="T346" s="180"/>
      <c r="U346" s="180"/>
      <c r="V346" s="180"/>
      <c r="W346" s="180"/>
      <c r="X346" s="180"/>
      <c r="Y346" s="180"/>
    </row>
    <row r="347" spans="1:25" ht="12.75">
      <c r="A347" s="175"/>
      <c r="B347" s="180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  <c r="T347" s="180"/>
      <c r="U347" s="180"/>
      <c r="V347" s="180"/>
      <c r="W347" s="180"/>
      <c r="X347" s="180"/>
      <c r="Y347" s="180"/>
    </row>
    <row r="348" spans="1:25" ht="12.75">
      <c r="A348" s="175"/>
      <c r="B348" s="180"/>
      <c r="C348" s="180"/>
      <c r="D348" s="180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  <c r="T348" s="180"/>
      <c r="U348" s="180"/>
      <c r="V348" s="180"/>
      <c r="W348" s="180"/>
      <c r="X348" s="180"/>
      <c r="Y348" s="180"/>
    </row>
    <row r="349" spans="1:25" ht="12.75">
      <c r="A349" s="175"/>
      <c r="B349" s="180"/>
      <c r="C349" s="180"/>
      <c r="D349" s="180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  <c r="T349" s="180"/>
      <c r="U349" s="180"/>
      <c r="V349" s="180"/>
      <c r="W349" s="180"/>
      <c r="X349" s="180"/>
      <c r="Y349" s="180"/>
    </row>
    <row r="350" spans="1:25" ht="12.75">
      <c r="A350" s="175"/>
      <c r="B350" s="180"/>
      <c r="C350" s="180"/>
      <c r="D350" s="180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  <c r="T350" s="180"/>
      <c r="U350" s="180"/>
      <c r="V350" s="180"/>
      <c r="W350" s="180"/>
      <c r="X350" s="180"/>
      <c r="Y350" s="180"/>
    </row>
    <row r="351" spans="1:25" ht="12.75">
      <c r="A351" s="175"/>
      <c r="B351" s="180"/>
      <c r="C351" s="180"/>
      <c r="D351" s="180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  <c r="T351" s="180"/>
      <c r="U351" s="180"/>
      <c r="V351" s="180"/>
      <c r="W351" s="180"/>
      <c r="X351" s="180"/>
      <c r="Y351" s="180"/>
    </row>
    <row r="352" spans="1:25" ht="12.75">
      <c r="A352" s="175"/>
      <c r="B352" s="180"/>
      <c r="C352" s="180"/>
      <c r="D352" s="180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  <c r="T352" s="180"/>
      <c r="U352" s="180"/>
      <c r="V352" s="180"/>
      <c r="W352" s="180"/>
      <c r="X352" s="180"/>
      <c r="Y352" s="180"/>
    </row>
    <row r="353" spans="1:25" ht="12.75">
      <c r="A353" s="175"/>
      <c r="B353" s="180"/>
      <c r="C353" s="180"/>
      <c r="D353" s="180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  <c r="T353" s="180"/>
      <c r="U353" s="180"/>
      <c r="V353" s="180"/>
      <c r="W353" s="180"/>
      <c r="X353" s="180"/>
      <c r="Y353" s="180"/>
    </row>
    <row r="354" spans="1:25" ht="12.75">
      <c r="A354" s="175"/>
      <c r="B354" s="180"/>
      <c r="C354" s="180"/>
      <c r="D354" s="180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  <c r="T354" s="180"/>
      <c r="U354" s="180"/>
      <c r="V354" s="180"/>
      <c r="W354" s="180"/>
      <c r="X354" s="180"/>
      <c r="Y354" s="180"/>
    </row>
    <row r="355" spans="1:25" ht="12.75">
      <c r="A355" s="175"/>
      <c r="B355" s="180"/>
      <c r="C355" s="180"/>
      <c r="D355" s="180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  <c r="T355" s="180"/>
      <c r="U355" s="180"/>
      <c r="V355" s="180"/>
      <c r="W355" s="180"/>
      <c r="X355" s="180"/>
      <c r="Y355" s="180"/>
    </row>
    <row r="356" spans="1:25" ht="12.75">
      <c r="A356" s="175"/>
      <c r="B356" s="180"/>
      <c r="C356" s="180"/>
      <c r="D356" s="180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  <c r="T356" s="180"/>
      <c r="U356" s="180"/>
      <c r="V356" s="180"/>
      <c r="W356" s="180"/>
      <c r="X356" s="180"/>
      <c r="Y356" s="180"/>
    </row>
    <row r="357" spans="1:25" ht="12.75">
      <c r="A357" s="175"/>
      <c r="B357" s="180"/>
      <c r="C357" s="180"/>
      <c r="D357" s="180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  <c r="T357" s="180"/>
      <c r="U357" s="180"/>
      <c r="V357" s="180"/>
      <c r="W357" s="180"/>
      <c r="X357" s="180"/>
      <c r="Y357" s="180"/>
    </row>
    <row r="358" spans="1:25" ht="12.75">
      <c r="A358" s="175"/>
      <c r="B358" s="180"/>
      <c r="C358" s="180"/>
      <c r="D358" s="180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  <c r="T358" s="180"/>
      <c r="U358" s="180"/>
      <c r="V358" s="180"/>
      <c r="W358" s="180"/>
      <c r="X358" s="180"/>
      <c r="Y358" s="180"/>
    </row>
    <row r="359" spans="1:25" ht="12.75">
      <c r="A359" s="175"/>
      <c r="B359" s="180"/>
      <c r="C359" s="180"/>
      <c r="D359" s="180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  <c r="T359" s="180"/>
      <c r="U359" s="180"/>
      <c r="V359" s="180"/>
      <c r="W359" s="180"/>
      <c r="X359" s="180"/>
      <c r="Y359" s="180"/>
    </row>
    <row r="360" spans="1:25" ht="12.75">
      <c r="A360" s="175"/>
      <c r="B360" s="180"/>
      <c r="C360" s="180"/>
      <c r="D360" s="180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  <c r="T360" s="180"/>
      <c r="U360" s="180"/>
      <c r="V360" s="180"/>
      <c r="W360" s="180"/>
      <c r="X360" s="180"/>
      <c r="Y360" s="180"/>
    </row>
    <row r="361" spans="1:25" ht="12.75">
      <c r="A361" s="175"/>
      <c r="B361" s="180"/>
      <c r="C361" s="180"/>
      <c r="D361" s="180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  <c r="T361" s="180"/>
      <c r="U361" s="180"/>
      <c r="V361" s="180"/>
      <c r="W361" s="180"/>
      <c r="X361" s="180"/>
      <c r="Y361" s="180"/>
    </row>
    <row r="362" spans="1:25" ht="12.75">
      <c r="A362" s="175"/>
      <c r="B362" s="180"/>
      <c r="C362" s="180"/>
      <c r="D362" s="180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  <c r="T362" s="180"/>
      <c r="U362" s="180"/>
      <c r="V362" s="180"/>
      <c r="W362" s="180"/>
      <c r="X362" s="180"/>
      <c r="Y362" s="180"/>
    </row>
    <row r="363" spans="1:25" ht="12.75">
      <c r="A363" s="175"/>
      <c r="B363" s="180"/>
      <c r="C363" s="180"/>
      <c r="D363" s="180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  <c r="T363" s="180"/>
      <c r="U363" s="180"/>
      <c r="V363" s="180"/>
      <c r="W363" s="180"/>
      <c r="X363" s="180"/>
      <c r="Y363" s="180"/>
    </row>
    <row r="364" spans="1:25" ht="12.75">
      <c r="A364" s="175"/>
      <c r="B364" s="180"/>
      <c r="C364" s="180"/>
      <c r="D364" s="180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  <c r="T364" s="180"/>
      <c r="U364" s="180"/>
      <c r="V364" s="180"/>
      <c r="W364" s="180"/>
      <c r="X364" s="180"/>
      <c r="Y364" s="180"/>
    </row>
    <row r="365" spans="1:25" ht="12.75">
      <c r="A365" s="175"/>
      <c r="B365" s="180"/>
      <c r="C365" s="180"/>
      <c r="D365" s="180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  <c r="T365" s="180"/>
      <c r="U365" s="180"/>
      <c r="V365" s="180"/>
      <c r="W365" s="180"/>
      <c r="X365" s="180"/>
      <c r="Y365" s="180"/>
    </row>
    <row r="366" spans="1:25" ht="12.75">
      <c r="A366" s="175"/>
      <c r="B366" s="180"/>
      <c r="C366" s="180"/>
      <c r="D366" s="180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  <c r="T366" s="180"/>
      <c r="U366" s="180"/>
      <c r="V366" s="180"/>
      <c r="W366" s="180"/>
      <c r="X366" s="180"/>
      <c r="Y366" s="180"/>
    </row>
    <row r="367" spans="1:25" ht="12.75">
      <c r="A367" s="175"/>
      <c r="B367" s="180"/>
      <c r="C367" s="180"/>
      <c r="D367" s="180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  <c r="T367" s="180"/>
      <c r="U367" s="180"/>
      <c r="V367" s="180"/>
      <c r="W367" s="180"/>
      <c r="X367" s="180"/>
      <c r="Y367" s="180"/>
    </row>
    <row r="368" spans="1:25" ht="12.75">
      <c r="A368" s="175"/>
      <c r="B368" s="180"/>
      <c r="C368" s="180"/>
      <c r="D368" s="180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  <c r="T368" s="180"/>
      <c r="U368" s="180"/>
      <c r="V368" s="180"/>
      <c r="W368" s="180"/>
      <c r="X368" s="180"/>
      <c r="Y368" s="180"/>
    </row>
    <row r="369" spans="1:25" ht="12.75">
      <c r="A369" s="175"/>
      <c r="B369" s="180"/>
      <c r="C369" s="180"/>
      <c r="D369" s="180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  <c r="T369" s="180"/>
      <c r="U369" s="180"/>
      <c r="V369" s="180"/>
      <c r="W369" s="180"/>
      <c r="X369" s="180"/>
      <c r="Y369" s="180"/>
    </row>
    <row r="370" spans="1:25" ht="12.75">
      <c r="A370" s="175"/>
      <c r="B370" s="180"/>
      <c r="C370" s="180"/>
      <c r="D370" s="180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  <c r="T370" s="180"/>
      <c r="U370" s="180"/>
      <c r="V370" s="180"/>
      <c r="W370" s="180"/>
      <c r="X370" s="180"/>
      <c r="Y370" s="180"/>
    </row>
    <row r="371" spans="1:25" ht="12.75">
      <c r="A371" s="175"/>
      <c r="B371" s="180"/>
      <c r="C371" s="180"/>
      <c r="D371" s="180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  <c r="T371" s="180"/>
      <c r="U371" s="180"/>
      <c r="V371" s="180"/>
      <c r="W371" s="180"/>
      <c r="X371" s="180"/>
      <c r="Y371" s="180"/>
    </row>
    <row r="372" spans="1:25" ht="12.75">
      <c r="A372" s="175"/>
      <c r="B372" s="180"/>
      <c r="C372" s="180"/>
      <c r="D372" s="180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  <c r="T372" s="180"/>
      <c r="U372" s="180"/>
      <c r="V372" s="180"/>
      <c r="W372" s="180"/>
      <c r="X372" s="180"/>
      <c r="Y372" s="180"/>
    </row>
    <row r="373" spans="1:25" ht="12.75">
      <c r="A373" s="175"/>
      <c r="B373" s="180"/>
      <c r="C373" s="180"/>
      <c r="D373" s="180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  <c r="T373" s="180"/>
      <c r="U373" s="180"/>
      <c r="V373" s="180"/>
      <c r="W373" s="180"/>
      <c r="X373" s="180"/>
      <c r="Y373" s="180"/>
    </row>
    <row r="374" spans="1:25" ht="12.75">
      <c r="A374" s="175"/>
      <c r="B374" s="180"/>
      <c r="C374" s="180"/>
      <c r="D374" s="180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  <c r="T374" s="180"/>
      <c r="U374" s="180"/>
      <c r="V374" s="180"/>
      <c r="W374" s="180"/>
      <c r="X374" s="180"/>
      <c r="Y374" s="180"/>
    </row>
    <row r="375" spans="1:25" ht="12.75">
      <c r="A375" s="175"/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80"/>
    </row>
    <row r="376" spans="1:25" ht="12.75">
      <c r="A376" s="175"/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80"/>
    </row>
    <row r="377" spans="1:25" ht="12.75">
      <c r="A377" s="175"/>
      <c r="B377" s="180"/>
      <c r="C377" s="180"/>
      <c r="D377" s="180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  <c r="T377" s="180"/>
      <c r="U377" s="180"/>
      <c r="V377" s="180"/>
      <c r="W377" s="180"/>
      <c r="X377" s="180"/>
      <c r="Y377" s="180"/>
    </row>
    <row r="378" spans="1:25" ht="12.75">
      <c r="A378" s="175"/>
      <c r="B378" s="180"/>
      <c r="C378" s="180"/>
      <c r="D378" s="180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  <c r="T378" s="180"/>
      <c r="U378" s="180"/>
      <c r="V378" s="180"/>
      <c r="W378" s="180"/>
      <c r="X378" s="180"/>
      <c r="Y378" s="180"/>
    </row>
    <row r="379" spans="1:25" ht="12.75">
      <c r="A379" s="175"/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80"/>
    </row>
    <row r="380" spans="1:25" ht="12.75">
      <c r="A380" s="175"/>
      <c r="B380" s="180"/>
      <c r="C380" s="180"/>
      <c r="D380" s="180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  <c r="T380" s="180"/>
      <c r="U380" s="180"/>
      <c r="V380" s="180"/>
      <c r="W380" s="180"/>
      <c r="X380" s="180"/>
      <c r="Y380" s="180"/>
    </row>
    <row r="381" spans="1:25" ht="12.75">
      <c r="A381" s="175"/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80"/>
    </row>
    <row r="382" spans="1:25" ht="12.75">
      <c r="A382" s="175"/>
      <c r="B382" s="180"/>
      <c r="C382" s="180"/>
      <c r="D382" s="180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  <c r="T382" s="180"/>
      <c r="U382" s="180"/>
      <c r="V382" s="180"/>
      <c r="W382" s="180"/>
      <c r="X382" s="180"/>
      <c r="Y382" s="180"/>
    </row>
    <row r="383" spans="1:25" ht="12.75">
      <c r="A383" s="175"/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80"/>
    </row>
    <row r="384" spans="1:25" ht="12.75">
      <c r="A384" s="175"/>
      <c r="B384" s="180"/>
      <c r="C384" s="180"/>
      <c r="D384" s="180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  <c r="T384" s="180"/>
      <c r="U384" s="180"/>
      <c r="V384" s="180"/>
      <c r="W384" s="180"/>
      <c r="X384" s="180"/>
      <c r="Y384" s="180"/>
    </row>
    <row r="385" spans="1:25" ht="12.75">
      <c r="A385" s="175"/>
      <c r="B385" s="180"/>
      <c r="C385" s="180"/>
      <c r="D385" s="180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  <c r="T385" s="180"/>
      <c r="U385" s="180"/>
      <c r="V385" s="180"/>
      <c r="W385" s="180"/>
      <c r="X385" s="180"/>
      <c r="Y385" s="180"/>
    </row>
    <row r="386" spans="1:25" ht="12.75">
      <c r="A386" s="175"/>
      <c r="B386" s="180"/>
      <c r="C386" s="180"/>
      <c r="D386" s="180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  <c r="T386" s="180"/>
      <c r="U386" s="180"/>
      <c r="V386" s="180"/>
      <c r="W386" s="180"/>
      <c r="X386" s="180"/>
      <c r="Y386" s="180"/>
    </row>
    <row r="387" spans="1:25" ht="12.75">
      <c r="A387" s="175"/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80"/>
    </row>
    <row r="388" spans="1:25" ht="12.75">
      <c r="A388" s="175"/>
      <c r="B388" s="180"/>
      <c r="C388" s="180"/>
      <c r="D388" s="180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  <c r="T388" s="180"/>
      <c r="U388" s="180"/>
      <c r="V388" s="180"/>
      <c r="W388" s="180"/>
      <c r="X388" s="180"/>
      <c r="Y388" s="180"/>
    </row>
    <row r="389" spans="1:25" ht="12.75">
      <c r="A389" s="175"/>
      <c r="B389" s="180"/>
      <c r="C389" s="180"/>
      <c r="D389" s="180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  <c r="T389" s="180"/>
      <c r="U389" s="180"/>
      <c r="V389" s="180"/>
      <c r="W389" s="180"/>
      <c r="X389" s="180"/>
      <c r="Y389" s="180"/>
    </row>
    <row r="390" spans="1:25" ht="12.75">
      <c r="A390" s="175"/>
      <c r="B390" s="180"/>
      <c r="C390" s="180"/>
      <c r="D390" s="180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  <c r="T390" s="180"/>
      <c r="U390" s="180"/>
      <c r="V390" s="180"/>
      <c r="W390" s="180"/>
      <c r="X390" s="180"/>
      <c r="Y390" s="180"/>
    </row>
    <row r="391" spans="1:25" ht="12.75">
      <c r="A391" s="175"/>
      <c r="B391" s="180"/>
      <c r="C391" s="180"/>
      <c r="D391" s="180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  <c r="T391" s="180"/>
      <c r="U391" s="180"/>
      <c r="V391" s="180"/>
      <c r="W391" s="180"/>
      <c r="X391" s="180"/>
      <c r="Y391" s="180"/>
    </row>
    <row r="392" spans="1:25" ht="12.75">
      <c r="A392" s="175"/>
      <c r="B392" s="180"/>
      <c r="C392" s="180"/>
      <c r="D392" s="180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  <c r="T392" s="180"/>
      <c r="U392" s="180"/>
      <c r="V392" s="180"/>
      <c r="W392" s="180"/>
      <c r="X392" s="180"/>
      <c r="Y392" s="180"/>
    </row>
    <row r="393" spans="1:25" ht="12.75">
      <c r="A393" s="175"/>
      <c r="B393" s="180"/>
      <c r="C393" s="180"/>
      <c r="D393" s="180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  <c r="T393" s="180"/>
      <c r="U393" s="180"/>
      <c r="V393" s="180"/>
      <c r="W393" s="180"/>
      <c r="X393" s="180"/>
      <c r="Y393" s="180"/>
    </row>
    <row r="394" spans="1:25" ht="12.75">
      <c r="A394" s="175"/>
      <c r="B394" s="180"/>
      <c r="C394" s="180"/>
      <c r="D394" s="180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  <c r="T394" s="180"/>
      <c r="U394" s="180"/>
      <c r="V394" s="180"/>
      <c r="W394" s="180"/>
      <c r="X394" s="180"/>
      <c r="Y394" s="180"/>
    </row>
    <row r="395" spans="1:25" ht="12.75">
      <c r="A395" s="175"/>
      <c r="B395" s="180"/>
      <c r="C395" s="180"/>
      <c r="D395" s="180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  <c r="T395" s="180"/>
      <c r="U395" s="180"/>
      <c r="V395" s="180"/>
      <c r="W395" s="180"/>
      <c r="X395" s="180"/>
      <c r="Y395" s="180"/>
    </row>
    <row r="396" spans="1:25" ht="12.75">
      <c r="A396" s="175"/>
      <c r="B396" s="180"/>
      <c r="C396" s="180"/>
      <c r="D396" s="180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  <c r="T396" s="180"/>
      <c r="U396" s="180"/>
      <c r="V396" s="180"/>
      <c r="W396" s="180"/>
      <c r="X396" s="180"/>
      <c r="Y396" s="180"/>
    </row>
    <row r="397" spans="1:25" ht="12.75">
      <c r="A397" s="175"/>
      <c r="B397" s="180"/>
      <c r="C397" s="180"/>
      <c r="D397" s="180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  <c r="T397" s="180"/>
      <c r="U397" s="180"/>
      <c r="V397" s="180"/>
      <c r="W397" s="180"/>
      <c r="X397" s="180"/>
      <c r="Y397" s="180"/>
    </row>
    <row r="398" spans="1:25" ht="12.75">
      <c r="A398" s="175"/>
      <c r="B398" s="180"/>
      <c r="C398" s="180"/>
      <c r="D398" s="180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  <c r="T398" s="180"/>
      <c r="U398" s="180"/>
      <c r="V398" s="180"/>
      <c r="W398" s="180"/>
      <c r="X398" s="180"/>
      <c r="Y398" s="180"/>
    </row>
    <row r="399" spans="1:25" ht="12.75">
      <c r="A399" s="175"/>
      <c r="B399" s="180"/>
      <c r="C399" s="180"/>
      <c r="D399" s="180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0"/>
    </row>
    <row r="400" spans="1:25" ht="12.75">
      <c r="A400" s="175"/>
      <c r="B400" s="180"/>
      <c r="C400" s="180"/>
      <c r="D400" s="180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0"/>
    </row>
    <row r="401" spans="1:25" ht="12.75">
      <c r="A401" s="175"/>
      <c r="B401" s="180"/>
      <c r="C401" s="180"/>
      <c r="D401" s="180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0"/>
    </row>
    <row r="402" spans="1:25" ht="12.75">
      <c r="A402" s="175"/>
      <c r="B402" s="180"/>
      <c r="C402" s="180"/>
      <c r="D402" s="180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  <c r="T402" s="180"/>
      <c r="U402" s="180"/>
      <c r="V402" s="180"/>
      <c r="W402" s="180"/>
      <c r="X402" s="180"/>
      <c r="Y402" s="180"/>
    </row>
    <row r="403" spans="1:25" ht="12.75">
      <c r="A403" s="175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  <c r="T403" s="180"/>
      <c r="U403" s="180"/>
      <c r="V403" s="180"/>
      <c r="W403" s="180"/>
      <c r="X403" s="180"/>
      <c r="Y403" s="180"/>
    </row>
    <row r="404" spans="1:25" ht="12.75">
      <c r="A404" s="175"/>
      <c r="B404" s="180"/>
      <c r="C404" s="180"/>
      <c r="D404" s="180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  <c r="T404" s="180"/>
      <c r="U404" s="180"/>
      <c r="V404" s="180"/>
      <c r="W404" s="180"/>
      <c r="X404" s="180"/>
      <c r="Y404" s="180"/>
    </row>
    <row r="405" spans="1:25" ht="12.75">
      <c r="A405" s="175"/>
      <c r="B405" s="180"/>
      <c r="C405" s="180"/>
      <c r="D405" s="180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  <c r="T405" s="180"/>
      <c r="U405" s="180"/>
      <c r="V405" s="180"/>
      <c r="W405" s="180"/>
      <c r="X405" s="180"/>
      <c r="Y405" s="180"/>
    </row>
    <row r="406" spans="1:25" ht="12.75">
      <c r="A406" s="175"/>
      <c r="B406" s="180"/>
      <c r="C406" s="180"/>
      <c r="D406" s="180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  <c r="T406" s="180"/>
      <c r="U406" s="180"/>
      <c r="V406" s="180"/>
      <c r="W406" s="180"/>
      <c r="X406" s="180"/>
      <c r="Y406" s="180"/>
    </row>
    <row r="407" spans="1:25" ht="12.75">
      <c r="A407" s="175"/>
      <c r="B407" s="180"/>
      <c r="C407" s="180"/>
      <c r="D407" s="180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  <c r="T407" s="180"/>
      <c r="U407" s="180"/>
      <c r="V407" s="180"/>
      <c r="W407" s="180"/>
      <c r="X407" s="180"/>
      <c r="Y407" s="180"/>
    </row>
    <row r="408" spans="1:25" ht="12.75">
      <c r="A408" s="175"/>
      <c r="B408" s="180"/>
      <c r="C408" s="180"/>
      <c r="D408" s="180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  <c r="T408" s="180"/>
      <c r="U408" s="180"/>
      <c r="V408" s="180"/>
      <c r="W408" s="180"/>
      <c r="X408" s="180"/>
      <c r="Y408" s="180"/>
    </row>
    <row r="409" spans="1:25" ht="12.75">
      <c r="A409" s="175"/>
      <c r="B409" s="180"/>
      <c r="C409" s="180"/>
      <c r="D409" s="180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  <c r="T409" s="180"/>
      <c r="U409" s="180"/>
      <c r="V409" s="180"/>
      <c r="W409" s="180"/>
      <c r="X409" s="180"/>
      <c r="Y409" s="180"/>
    </row>
    <row r="410" spans="1:25" ht="12.75">
      <c r="A410" s="175"/>
      <c r="B410" s="180"/>
      <c r="C410" s="180"/>
      <c r="D410" s="180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  <c r="T410" s="180"/>
      <c r="U410" s="180"/>
      <c r="V410" s="180"/>
      <c r="W410" s="180"/>
      <c r="X410" s="180"/>
      <c r="Y410" s="180"/>
    </row>
    <row r="411" spans="1:25" ht="12.75">
      <c r="A411" s="175"/>
      <c r="B411" s="180"/>
      <c r="C411" s="180"/>
      <c r="D411" s="180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  <c r="T411" s="180"/>
      <c r="U411" s="180"/>
      <c r="V411" s="180"/>
      <c r="W411" s="180"/>
      <c r="X411" s="180"/>
      <c r="Y411" s="180"/>
    </row>
    <row r="412" spans="1:25" ht="12.75">
      <c r="A412" s="175"/>
      <c r="B412" s="180"/>
      <c r="C412" s="180"/>
      <c r="D412" s="180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  <c r="T412" s="180"/>
      <c r="U412" s="180"/>
      <c r="V412" s="180"/>
      <c r="W412" s="180"/>
      <c r="X412" s="180"/>
      <c r="Y412" s="180"/>
    </row>
    <row r="413" spans="1:25" ht="12.75">
      <c r="A413" s="175"/>
      <c r="B413" s="180"/>
      <c r="C413" s="180"/>
      <c r="D413" s="180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  <c r="T413" s="180"/>
      <c r="U413" s="180"/>
      <c r="V413" s="180"/>
      <c r="W413" s="180"/>
      <c r="X413" s="180"/>
      <c r="Y413" s="180"/>
    </row>
    <row r="414" spans="1:25" ht="12.75">
      <c r="A414" s="175"/>
      <c r="B414" s="180"/>
      <c r="C414" s="180"/>
      <c r="D414" s="180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  <c r="T414" s="180"/>
      <c r="U414" s="180"/>
      <c r="V414" s="180"/>
      <c r="W414" s="180"/>
      <c r="X414" s="180"/>
      <c r="Y414" s="180"/>
    </row>
    <row r="415" spans="1:25" ht="12.75">
      <c r="A415" s="175"/>
      <c r="B415" s="180"/>
      <c r="C415" s="180"/>
      <c r="D415" s="180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  <c r="T415" s="180"/>
      <c r="U415" s="180"/>
      <c r="V415" s="180"/>
      <c r="W415" s="180"/>
      <c r="X415" s="180"/>
      <c r="Y415" s="180"/>
    </row>
    <row r="416" spans="1:25" ht="12.75">
      <c r="A416" s="175"/>
      <c r="B416" s="180"/>
      <c r="C416" s="180"/>
      <c r="D416" s="180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  <c r="T416" s="180"/>
      <c r="U416" s="180"/>
      <c r="V416" s="180"/>
      <c r="W416" s="180"/>
      <c r="X416" s="180"/>
      <c r="Y416" s="180"/>
    </row>
    <row r="417" spans="1:25" ht="12.75">
      <c r="A417" s="175"/>
      <c r="B417" s="180"/>
      <c r="C417" s="180"/>
      <c r="D417" s="180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  <c r="T417" s="180"/>
      <c r="U417" s="180"/>
      <c r="V417" s="180"/>
      <c r="W417" s="180"/>
      <c r="X417" s="180"/>
      <c r="Y417" s="180"/>
    </row>
    <row r="418" spans="1:25" ht="12.75">
      <c r="A418" s="175"/>
      <c r="B418" s="180"/>
      <c r="C418" s="180"/>
      <c r="D418" s="180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  <c r="T418" s="180"/>
      <c r="U418" s="180"/>
      <c r="V418" s="180"/>
      <c r="W418" s="180"/>
      <c r="X418" s="180"/>
      <c r="Y418" s="180"/>
    </row>
    <row r="419" spans="1:25" ht="12.75">
      <c r="A419" s="175"/>
      <c r="B419" s="180"/>
      <c r="C419" s="180"/>
      <c r="D419" s="180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  <c r="T419" s="180"/>
      <c r="U419" s="180"/>
      <c r="V419" s="180"/>
      <c r="W419" s="180"/>
      <c r="X419" s="180"/>
      <c r="Y419" s="180"/>
    </row>
    <row r="420" spans="1:25" ht="12.75">
      <c r="A420" s="175"/>
      <c r="B420" s="180"/>
      <c r="C420" s="180"/>
      <c r="D420" s="180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  <c r="T420" s="180"/>
      <c r="U420" s="180"/>
      <c r="V420" s="180"/>
      <c r="W420" s="180"/>
      <c r="X420" s="180"/>
      <c r="Y420" s="180"/>
    </row>
    <row r="421" spans="1:25" ht="12.75">
      <c r="A421" s="175"/>
      <c r="B421" s="180"/>
      <c r="C421" s="180"/>
      <c r="D421" s="180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  <c r="T421" s="180"/>
      <c r="U421" s="180"/>
      <c r="V421" s="180"/>
      <c r="W421" s="180"/>
      <c r="X421" s="180"/>
      <c r="Y421" s="180"/>
    </row>
    <row r="422" spans="1:25" ht="12.75">
      <c r="A422" s="175"/>
      <c r="B422" s="180"/>
      <c r="C422" s="180"/>
      <c r="D422" s="180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  <c r="T422" s="180"/>
      <c r="U422" s="180"/>
      <c r="V422" s="180"/>
      <c r="W422" s="180"/>
      <c r="X422" s="180"/>
      <c r="Y422" s="180"/>
    </row>
    <row r="423" spans="1:25" ht="12.75">
      <c r="A423" s="175"/>
      <c r="B423" s="180"/>
      <c r="C423" s="180"/>
      <c r="D423" s="180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  <c r="T423" s="180"/>
      <c r="U423" s="180"/>
      <c r="V423" s="180"/>
      <c r="W423" s="180"/>
      <c r="X423" s="180"/>
      <c r="Y423" s="180"/>
    </row>
    <row r="424" spans="1:25" ht="12.75">
      <c r="A424" s="175"/>
      <c r="B424" s="180"/>
      <c r="C424" s="180"/>
      <c r="D424" s="180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  <c r="T424" s="180"/>
      <c r="U424" s="180"/>
      <c r="V424" s="180"/>
      <c r="W424" s="180"/>
      <c r="X424" s="180"/>
      <c r="Y424" s="180"/>
    </row>
    <row r="425" spans="1:25" ht="12.75">
      <c r="A425" s="175"/>
      <c r="B425" s="180"/>
      <c r="C425" s="180"/>
      <c r="D425" s="180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  <c r="T425" s="180"/>
      <c r="U425" s="180"/>
      <c r="V425" s="180"/>
      <c r="W425" s="180"/>
      <c r="X425" s="180"/>
      <c r="Y425" s="180"/>
    </row>
    <row r="426" spans="1:25" ht="12.75">
      <c r="A426" s="175"/>
      <c r="B426" s="180"/>
      <c r="C426" s="180"/>
      <c r="D426" s="180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  <c r="T426" s="180"/>
      <c r="U426" s="180"/>
      <c r="V426" s="180"/>
      <c r="W426" s="180"/>
      <c r="X426" s="180"/>
      <c r="Y426" s="180"/>
    </row>
    <row r="427" spans="1:25" ht="12.75">
      <c r="A427" s="175"/>
      <c r="B427" s="180"/>
      <c r="C427" s="180"/>
      <c r="D427" s="180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  <c r="T427" s="180"/>
      <c r="U427" s="180"/>
      <c r="V427" s="180"/>
      <c r="W427" s="180"/>
      <c r="X427" s="180"/>
      <c r="Y427" s="180"/>
    </row>
    <row r="428" spans="1:25" ht="12.75">
      <c r="A428" s="175"/>
      <c r="B428" s="180"/>
      <c r="C428" s="180"/>
      <c r="D428" s="180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  <c r="T428" s="180"/>
      <c r="U428" s="180"/>
      <c r="V428" s="180"/>
      <c r="W428" s="180"/>
      <c r="X428" s="180"/>
      <c r="Y428" s="180"/>
    </row>
    <row r="429" spans="1:25" ht="12.75">
      <c r="A429" s="175"/>
      <c r="B429" s="180"/>
      <c r="C429" s="180"/>
      <c r="D429" s="180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  <c r="T429" s="180"/>
      <c r="U429" s="180"/>
      <c r="V429" s="180"/>
      <c r="W429" s="180"/>
      <c r="X429" s="180"/>
      <c r="Y429" s="180"/>
    </row>
    <row r="430" spans="1:25" ht="12.75">
      <c r="A430" s="175"/>
      <c r="B430" s="180"/>
      <c r="C430" s="180"/>
      <c r="D430" s="180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  <c r="T430" s="180"/>
      <c r="U430" s="180"/>
      <c r="V430" s="180"/>
      <c r="W430" s="180"/>
      <c r="X430" s="180"/>
      <c r="Y430" s="180"/>
    </row>
    <row r="431" spans="1:25" ht="12.75">
      <c r="A431" s="175"/>
      <c r="B431" s="180"/>
      <c r="C431" s="180"/>
      <c r="D431" s="180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  <c r="T431" s="180"/>
      <c r="U431" s="180"/>
      <c r="V431" s="180"/>
      <c r="W431" s="180"/>
      <c r="X431" s="180"/>
      <c r="Y431" s="180"/>
    </row>
    <row r="432" spans="1:25" ht="12.75">
      <c r="A432" s="175"/>
      <c r="B432" s="180"/>
      <c r="C432" s="180"/>
      <c r="D432" s="180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  <c r="T432" s="180"/>
      <c r="U432" s="180"/>
      <c r="V432" s="180"/>
      <c r="W432" s="180"/>
      <c r="X432" s="180"/>
      <c r="Y432" s="180"/>
    </row>
    <row r="433" spans="1:25" ht="12.75">
      <c r="A433" s="175"/>
      <c r="B433" s="180"/>
      <c r="C433" s="180"/>
      <c r="D433" s="180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</row>
    <row r="434" spans="1:25" ht="12.75">
      <c r="A434" s="175"/>
      <c r="B434" s="180"/>
      <c r="C434" s="180"/>
      <c r="D434" s="180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</row>
    <row r="435" spans="1:25" ht="12.75">
      <c r="A435" s="175"/>
      <c r="B435" s="180"/>
      <c r="C435" s="180"/>
      <c r="D435" s="180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</row>
    <row r="436" spans="1:25" ht="12.75">
      <c r="A436" s="175"/>
      <c r="B436" s="180"/>
      <c r="C436" s="180"/>
      <c r="D436" s="180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  <c r="T436" s="180"/>
      <c r="U436" s="180"/>
      <c r="V436" s="180"/>
      <c r="W436" s="180"/>
      <c r="X436" s="180"/>
      <c r="Y436" s="180"/>
    </row>
    <row r="437" spans="1:25" ht="12.75">
      <c r="A437" s="175"/>
      <c r="B437" s="180"/>
      <c r="C437" s="180"/>
      <c r="D437" s="180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/>
      <c r="V437" s="180"/>
      <c r="W437" s="180"/>
      <c r="X437" s="180"/>
      <c r="Y437" s="180"/>
    </row>
    <row r="438" spans="1:25" ht="12.75">
      <c r="A438" s="175"/>
      <c r="B438" s="180"/>
      <c r="C438" s="180"/>
      <c r="D438" s="180"/>
      <c r="E438" s="180"/>
      <c r="F438" s="180"/>
      <c r="G438" s="180"/>
      <c r="H438" s="180"/>
      <c r="I438" s="180"/>
      <c r="J438" s="180"/>
      <c r="K438" s="180"/>
      <c r="L438" s="180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</row>
    <row r="439" spans="1:25" ht="12.75">
      <c r="A439" s="175"/>
      <c r="B439" s="180"/>
      <c r="C439" s="180"/>
      <c r="D439" s="180"/>
      <c r="E439" s="180"/>
      <c r="F439" s="180"/>
      <c r="G439" s="180"/>
      <c r="H439" s="180"/>
      <c r="I439" s="180"/>
      <c r="J439" s="180"/>
      <c r="K439" s="180"/>
      <c r="L439" s="180"/>
      <c r="M439" s="180"/>
      <c r="N439" s="180"/>
      <c r="O439" s="180"/>
      <c r="P439" s="180"/>
      <c r="Q439" s="180"/>
      <c r="R439" s="180"/>
      <c r="S439" s="180"/>
      <c r="T439" s="180"/>
      <c r="U439" s="180"/>
      <c r="V439" s="180"/>
      <c r="W439" s="180"/>
      <c r="X439" s="180"/>
      <c r="Y439" s="180"/>
    </row>
    <row r="440" spans="1:25" ht="12.75">
      <c r="A440" s="175"/>
      <c r="B440" s="180"/>
      <c r="C440" s="180"/>
      <c r="D440" s="180"/>
      <c r="E440" s="180"/>
      <c r="F440" s="180"/>
      <c r="G440" s="180"/>
      <c r="H440" s="180"/>
      <c r="I440" s="180"/>
      <c r="J440" s="180"/>
      <c r="K440" s="180"/>
      <c r="L440" s="180"/>
      <c r="M440" s="180"/>
      <c r="N440" s="180"/>
      <c r="O440" s="180"/>
      <c r="P440" s="180"/>
      <c r="Q440" s="180"/>
      <c r="R440" s="180"/>
      <c r="S440" s="180"/>
      <c r="T440" s="180"/>
      <c r="U440" s="180"/>
      <c r="V440" s="180"/>
      <c r="W440" s="180"/>
      <c r="X440" s="180"/>
      <c r="Y440" s="180"/>
    </row>
    <row r="441" spans="1:25" ht="12.75">
      <c r="A441" s="175"/>
      <c r="B441" s="180"/>
      <c r="C441" s="180"/>
      <c r="D441" s="180"/>
      <c r="E441" s="180"/>
      <c r="F441" s="180"/>
      <c r="G441" s="180"/>
      <c r="H441" s="180"/>
      <c r="I441" s="180"/>
      <c r="J441" s="180"/>
      <c r="K441" s="180"/>
      <c r="L441" s="180"/>
      <c r="M441" s="180"/>
      <c r="N441" s="180"/>
      <c r="O441" s="180"/>
      <c r="P441" s="180"/>
      <c r="Q441" s="180"/>
      <c r="R441" s="180"/>
      <c r="S441" s="180"/>
      <c r="T441" s="180"/>
      <c r="U441" s="180"/>
      <c r="V441" s="180"/>
      <c r="W441" s="180"/>
      <c r="X441" s="180"/>
      <c r="Y441" s="180"/>
    </row>
    <row r="442" spans="1:25" ht="12.75">
      <c r="A442" s="175"/>
      <c r="B442" s="180"/>
      <c r="C442" s="180"/>
      <c r="D442" s="180"/>
      <c r="E442" s="180"/>
      <c r="F442" s="180"/>
      <c r="G442" s="180"/>
      <c r="H442" s="180"/>
      <c r="I442" s="180"/>
      <c r="J442" s="180"/>
      <c r="K442" s="180"/>
      <c r="L442" s="180"/>
      <c r="M442" s="180"/>
      <c r="N442" s="180"/>
      <c r="O442" s="180"/>
      <c r="P442" s="180"/>
      <c r="Q442" s="180"/>
      <c r="R442" s="180"/>
      <c r="S442" s="180"/>
      <c r="T442" s="180"/>
      <c r="U442" s="180"/>
      <c r="V442" s="180"/>
      <c r="W442" s="180"/>
      <c r="X442" s="180"/>
      <c r="Y442" s="180"/>
    </row>
    <row r="443" spans="1:25" ht="12.75">
      <c r="A443" s="175"/>
      <c r="B443" s="180"/>
      <c r="C443" s="180"/>
      <c r="D443" s="180"/>
      <c r="E443" s="180"/>
      <c r="F443" s="180"/>
      <c r="G443" s="180"/>
      <c r="H443" s="180"/>
      <c r="I443" s="180"/>
      <c r="J443" s="180"/>
      <c r="K443" s="180"/>
      <c r="L443" s="180"/>
      <c r="M443" s="180"/>
      <c r="N443" s="180"/>
      <c r="O443" s="180"/>
      <c r="P443" s="180"/>
      <c r="Q443" s="180"/>
      <c r="R443" s="180"/>
      <c r="S443" s="180"/>
      <c r="T443" s="180"/>
      <c r="U443" s="180"/>
      <c r="V443" s="180"/>
      <c r="W443" s="180"/>
      <c r="X443" s="180"/>
      <c r="Y443" s="180"/>
    </row>
    <row r="444" spans="1:25" ht="12.75">
      <c r="A444" s="175"/>
      <c r="B444" s="180"/>
      <c r="C444" s="180"/>
      <c r="D444" s="180"/>
      <c r="E444" s="180"/>
      <c r="F444" s="180"/>
      <c r="G444" s="180"/>
      <c r="H444" s="180"/>
      <c r="I444" s="180"/>
      <c r="J444" s="180"/>
      <c r="K444" s="180"/>
      <c r="L444" s="180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</row>
    <row r="445" spans="1:25" ht="12.75">
      <c r="A445" s="175"/>
      <c r="B445" s="180"/>
      <c r="C445" s="180"/>
      <c r="D445" s="180"/>
      <c r="E445" s="180"/>
      <c r="F445" s="180"/>
      <c r="G445" s="180"/>
      <c r="H445" s="180"/>
      <c r="I445" s="180"/>
      <c r="J445" s="180"/>
      <c r="K445" s="180"/>
      <c r="L445" s="180"/>
      <c r="M445" s="180"/>
      <c r="N445" s="180"/>
      <c r="O445" s="180"/>
      <c r="P445" s="180"/>
      <c r="Q445" s="180"/>
      <c r="R445" s="180"/>
      <c r="S445" s="180"/>
      <c r="T445" s="180"/>
      <c r="U445" s="180"/>
      <c r="V445" s="180"/>
      <c r="W445" s="180"/>
      <c r="X445" s="180"/>
      <c r="Y445" s="180"/>
    </row>
    <row r="446" spans="1:25" ht="12.75">
      <c r="A446" s="175"/>
      <c r="B446" s="180"/>
      <c r="C446" s="180"/>
      <c r="D446" s="180"/>
      <c r="E446" s="180"/>
      <c r="F446" s="180"/>
      <c r="G446" s="180"/>
      <c r="H446" s="180"/>
      <c r="I446" s="180"/>
      <c r="J446" s="180"/>
      <c r="K446" s="180"/>
      <c r="L446" s="180"/>
      <c r="M446" s="180"/>
      <c r="N446" s="180"/>
      <c r="O446" s="180"/>
      <c r="P446" s="180"/>
      <c r="Q446" s="180"/>
      <c r="R446" s="180"/>
      <c r="S446" s="180"/>
      <c r="T446" s="180"/>
      <c r="U446" s="180"/>
      <c r="V446" s="180"/>
      <c r="W446" s="180"/>
      <c r="X446" s="180"/>
      <c r="Y446" s="180"/>
    </row>
    <row r="447" spans="1:25" ht="12.75">
      <c r="A447" s="175"/>
      <c r="B447" s="180"/>
      <c r="C447" s="180"/>
      <c r="D447" s="180"/>
      <c r="E447" s="180"/>
      <c r="F447" s="180"/>
      <c r="G447" s="180"/>
      <c r="H447" s="180"/>
      <c r="I447" s="180"/>
      <c r="J447" s="180"/>
      <c r="K447" s="180"/>
      <c r="L447" s="180"/>
      <c r="M447" s="180"/>
      <c r="N447" s="180"/>
      <c r="O447" s="180"/>
      <c r="P447" s="180"/>
      <c r="Q447" s="180"/>
      <c r="R447" s="180"/>
      <c r="S447" s="180"/>
      <c r="T447" s="180"/>
      <c r="U447" s="180"/>
      <c r="V447" s="180"/>
      <c r="W447" s="180"/>
      <c r="X447" s="180"/>
      <c r="Y447" s="180"/>
    </row>
    <row r="448" spans="1:25" ht="12.75">
      <c r="A448" s="175"/>
      <c r="B448" s="180"/>
      <c r="C448" s="180"/>
      <c r="D448" s="180"/>
      <c r="E448" s="180"/>
      <c r="F448" s="180"/>
      <c r="G448" s="180"/>
      <c r="H448" s="180"/>
      <c r="I448" s="180"/>
      <c r="J448" s="180"/>
      <c r="K448" s="180"/>
      <c r="L448" s="180"/>
      <c r="M448" s="180"/>
      <c r="N448" s="180"/>
      <c r="O448" s="180"/>
      <c r="P448" s="180"/>
      <c r="Q448" s="180"/>
      <c r="R448" s="180"/>
      <c r="S448" s="180"/>
      <c r="T448" s="180"/>
      <c r="U448" s="180"/>
      <c r="V448" s="180"/>
      <c r="W448" s="180"/>
      <c r="X448" s="180"/>
      <c r="Y448" s="180"/>
    </row>
    <row r="449" spans="1:25" ht="12.75">
      <c r="A449" s="175"/>
      <c r="B449" s="180"/>
      <c r="C449" s="180"/>
      <c r="D449" s="180"/>
      <c r="E449" s="180"/>
      <c r="F449" s="180"/>
      <c r="G449" s="180"/>
      <c r="H449" s="180"/>
      <c r="I449" s="180"/>
      <c r="J449" s="180"/>
      <c r="K449" s="180"/>
      <c r="L449" s="180"/>
      <c r="M449" s="180"/>
      <c r="N449" s="180"/>
      <c r="O449" s="180"/>
      <c r="P449" s="180"/>
      <c r="Q449" s="180"/>
      <c r="R449" s="180"/>
      <c r="S449" s="180"/>
      <c r="T449" s="180"/>
      <c r="U449" s="180"/>
      <c r="V449" s="180"/>
      <c r="W449" s="180"/>
      <c r="X449" s="180"/>
      <c r="Y449" s="180"/>
    </row>
    <row r="450" spans="1:25" ht="12.75">
      <c r="A450" s="175"/>
      <c r="B450" s="180"/>
      <c r="C450" s="180"/>
      <c r="D450" s="180"/>
      <c r="E450" s="180"/>
      <c r="F450" s="180"/>
      <c r="G450" s="180"/>
      <c r="H450" s="180"/>
      <c r="I450" s="180"/>
      <c r="J450" s="180"/>
      <c r="K450" s="180"/>
      <c r="L450" s="180"/>
      <c r="M450" s="180"/>
      <c r="N450" s="180"/>
      <c r="O450" s="180"/>
      <c r="P450" s="180"/>
      <c r="Q450" s="180"/>
      <c r="R450" s="180"/>
      <c r="S450" s="180"/>
      <c r="T450" s="180"/>
      <c r="U450" s="180"/>
      <c r="V450" s="180"/>
      <c r="W450" s="180"/>
      <c r="X450" s="180"/>
      <c r="Y450" s="180"/>
    </row>
    <row r="451" spans="1:25" ht="12.75">
      <c r="A451" s="175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</row>
    <row r="452" spans="1:25" ht="12.75">
      <c r="A452" s="175"/>
      <c r="B452" s="180"/>
      <c r="C452" s="180"/>
      <c r="D452" s="180"/>
      <c r="E452" s="180"/>
      <c r="F452" s="180"/>
      <c r="G452" s="180"/>
      <c r="H452" s="180"/>
      <c r="I452" s="180"/>
      <c r="J452" s="180"/>
      <c r="K452" s="180"/>
      <c r="L452" s="180"/>
      <c r="M452" s="180"/>
      <c r="N452" s="180"/>
      <c r="O452" s="180"/>
      <c r="P452" s="180"/>
      <c r="Q452" s="180"/>
      <c r="R452" s="180"/>
      <c r="S452" s="180"/>
      <c r="T452" s="180"/>
      <c r="U452" s="180"/>
      <c r="V452" s="180"/>
      <c r="W452" s="180"/>
      <c r="X452" s="180"/>
      <c r="Y452" s="180"/>
    </row>
    <row r="453" spans="1:25" ht="12.75">
      <c r="A453" s="175"/>
      <c r="B453" s="180"/>
      <c r="C453" s="180"/>
      <c r="D453" s="180"/>
      <c r="E453" s="180"/>
      <c r="F453" s="180"/>
      <c r="G453" s="180"/>
      <c r="H453" s="180"/>
      <c r="I453" s="180"/>
      <c r="J453" s="180"/>
      <c r="K453" s="180"/>
      <c r="L453" s="180"/>
      <c r="M453" s="180"/>
      <c r="N453" s="180"/>
      <c r="O453" s="180"/>
      <c r="P453" s="180"/>
      <c r="Q453" s="180"/>
      <c r="R453" s="180"/>
      <c r="S453" s="180"/>
      <c r="T453" s="180"/>
      <c r="U453" s="180"/>
      <c r="V453" s="180"/>
      <c r="W453" s="180"/>
      <c r="X453" s="180"/>
      <c r="Y453" s="180"/>
    </row>
    <row r="454" spans="1:25" ht="12.75">
      <c r="A454" s="175"/>
      <c r="B454" s="180"/>
      <c r="C454" s="180"/>
      <c r="D454" s="180"/>
      <c r="E454" s="180"/>
      <c r="F454" s="180"/>
      <c r="G454" s="180"/>
      <c r="H454" s="180"/>
      <c r="I454" s="180"/>
      <c r="J454" s="180"/>
      <c r="K454" s="180"/>
      <c r="L454" s="180"/>
      <c r="M454" s="180"/>
      <c r="N454" s="180"/>
      <c r="O454" s="180"/>
      <c r="P454" s="180"/>
      <c r="Q454" s="180"/>
      <c r="R454" s="180"/>
      <c r="S454" s="180"/>
      <c r="T454" s="180"/>
      <c r="U454" s="180"/>
      <c r="V454" s="180"/>
      <c r="W454" s="180"/>
      <c r="X454" s="180"/>
      <c r="Y454" s="180"/>
    </row>
    <row r="455" spans="1:25" ht="12.75">
      <c r="A455" s="175"/>
      <c r="B455" s="180"/>
      <c r="C455" s="180"/>
      <c r="D455" s="180"/>
      <c r="E455" s="180"/>
      <c r="F455" s="180"/>
      <c r="G455" s="180"/>
      <c r="H455" s="180"/>
      <c r="I455" s="180"/>
      <c r="J455" s="180"/>
      <c r="K455" s="180"/>
      <c r="L455" s="180"/>
      <c r="M455" s="180"/>
      <c r="N455" s="180"/>
      <c r="O455" s="180"/>
      <c r="P455" s="180"/>
      <c r="Q455" s="180"/>
      <c r="R455" s="180"/>
      <c r="S455" s="180"/>
      <c r="T455" s="180"/>
      <c r="U455" s="180"/>
      <c r="V455" s="180"/>
      <c r="W455" s="180"/>
      <c r="X455" s="180"/>
      <c r="Y455" s="180"/>
    </row>
    <row r="456" spans="1:25" ht="12.75">
      <c r="A456" s="175"/>
      <c r="B456" s="180"/>
      <c r="C456" s="180"/>
      <c r="D456" s="180"/>
      <c r="E456" s="180"/>
      <c r="F456" s="180"/>
      <c r="G456" s="180"/>
      <c r="H456" s="180"/>
      <c r="I456" s="180"/>
      <c r="J456" s="180"/>
      <c r="K456" s="180"/>
      <c r="L456" s="180"/>
      <c r="M456" s="180"/>
      <c r="N456" s="180"/>
      <c r="O456" s="180"/>
      <c r="P456" s="180"/>
      <c r="Q456" s="180"/>
      <c r="R456" s="180"/>
      <c r="S456" s="180"/>
      <c r="T456" s="180"/>
      <c r="U456" s="180"/>
      <c r="V456" s="180"/>
      <c r="W456" s="180"/>
      <c r="X456" s="180"/>
      <c r="Y456" s="180"/>
    </row>
    <row r="457" spans="1:25" ht="12.75">
      <c r="A457" s="175"/>
      <c r="B457" s="180"/>
      <c r="C457" s="180"/>
      <c r="D457" s="180"/>
      <c r="E457" s="180"/>
      <c r="F457" s="180"/>
      <c r="G457" s="180"/>
      <c r="H457" s="180"/>
      <c r="I457" s="180"/>
      <c r="J457" s="180"/>
      <c r="K457" s="180"/>
      <c r="L457" s="180"/>
      <c r="M457" s="180"/>
      <c r="N457" s="180"/>
      <c r="O457" s="180"/>
      <c r="P457" s="180"/>
      <c r="Q457" s="180"/>
      <c r="R457" s="180"/>
      <c r="S457" s="180"/>
      <c r="T457" s="180"/>
      <c r="U457" s="180"/>
      <c r="V457" s="180"/>
      <c r="W457" s="180"/>
      <c r="X457" s="180"/>
      <c r="Y457" s="180"/>
    </row>
    <row r="458" spans="1:25" ht="12.75">
      <c r="A458" s="175"/>
      <c r="B458" s="180"/>
      <c r="C458" s="180"/>
      <c r="D458" s="180"/>
      <c r="E458" s="180"/>
      <c r="F458" s="180"/>
      <c r="G458" s="180"/>
      <c r="H458" s="180"/>
      <c r="I458" s="180"/>
      <c r="J458" s="180"/>
      <c r="K458" s="180"/>
      <c r="L458" s="180"/>
      <c r="M458" s="180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0"/>
    </row>
    <row r="459" spans="1:25" ht="12.75">
      <c r="A459" s="175"/>
      <c r="B459" s="180"/>
      <c r="C459" s="180"/>
      <c r="D459" s="180"/>
      <c r="E459" s="180"/>
      <c r="F459" s="180"/>
      <c r="G459" s="180"/>
      <c r="H459" s="180"/>
      <c r="I459" s="180"/>
      <c r="J459" s="180"/>
      <c r="K459" s="180"/>
      <c r="L459" s="180"/>
      <c r="M459" s="180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0"/>
    </row>
    <row r="460" spans="1:25" ht="12.75">
      <c r="A460" s="175"/>
      <c r="B460" s="180"/>
      <c r="C460" s="180"/>
      <c r="D460" s="180"/>
      <c r="E460" s="180"/>
      <c r="F460" s="180"/>
      <c r="G460" s="180"/>
      <c r="H460" s="180"/>
      <c r="I460" s="180"/>
      <c r="J460" s="180"/>
      <c r="K460" s="180"/>
      <c r="L460" s="180"/>
      <c r="M460" s="180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0"/>
    </row>
    <row r="461" spans="1:25" ht="12.75">
      <c r="A461" s="175"/>
      <c r="B461" s="180"/>
      <c r="C461" s="180"/>
      <c r="D461" s="180"/>
      <c r="E461" s="180"/>
      <c r="F461" s="180"/>
      <c r="G461" s="180"/>
      <c r="H461" s="180"/>
      <c r="I461" s="180"/>
      <c r="J461" s="180"/>
      <c r="K461" s="180"/>
      <c r="L461" s="180"/>
      <c r="M461" s="180"/>
      <c r="N461" s="180"/>
      <c r="O461" s="180"/>
      <c r="P461" s="180"/>
      <c r="Q461" s="180"/>
      <c r="R461" s="180"/>
      <c r="S461" s="180"/>
      <c r="T461" s="180"/>
      <c r="U461" s="180"/>
      <c r="V461" s="180"/>
      <c r="W461" s="180"/>
      <c r="X461" s="180"/>
      <c r="Y461" s="180"/>
    </row>
    <row r="462" spans="1:25" ht="12.75">
      <c r="A462" s="175"/>
      <c r="B462" s="180"/>
      <c r="C462" s="180"/>
      <c r="D462" s="180"/>
      <c r="E462" s="180"/>
      <c r="F462" s="180"/>
      <c r="G462" s="180"/>
      <c r="H462" s="180"/>
      <c r="I462" s="180"/>
      <c r="J462" s="180"/>
      <c r="K462" s="180"/>
      <c r="L462" s="180"/>
      <c r="M462" s="180"/>
      <c r="N462" s="180"/>
      <c r="O462" s="180"/>
      <c r="P462" s="180"/>
      <c r="Q462" s="180"/>
      <c r="R462" s="180"/>
      <c r="S462" s="180"/>
      <c r="T462" s="180"/>
      <c r="U462" s="180"/>
      <c r="V462" s="180"/>
      <c r="W462" s="180"/>
      <c r="X462" s="180"/>
      <c r="Y462" s="180"/>
    </row>
    <row r="463" spans="1:25" ht="12.75">
      <c r="A463" s="175"/>
      <c r="B463" s="180"/>
      <c r="C463" s="180"/>
      <c r="D463" s="180"/>
      <c r="E463" s="180"/>
      <c r="F463" s="180"/>
      <c r="G463" s="180"/>
      <c r="H463" s="180"/>
      <c r="I463" s="180"/>
      <c r="J463" s="180"/>
      <c r="K463" s="180"/>
      <c r="L463" s="180"/>
      <c r="M463" s="180"/>
      <c r="N463" s="180"/>
      <c r="O463" s="180"/>
      <c r="P463" s="180"/>
      <c r="Q463" s="180"/>
      <c r="R463" s="180"/>
      <c r="S463" s="180"/>
      <c r="T463" s="180"/>
      <c r="U463" s="180"/>
      <c r="V463" s="180"/>
      <c r="W463" s="180"/>
      <c r="X463" s="180"/>
      <c r="Y463" s="180"/>
    </row>
    <row r="464" spans="1:25" ht="12.75">
      <c r="A464" s="175"/>
      <c r="B464" s="180"/>
      <c r="C464" s="180"/>
      <c r="D464" s="180"/>
      <c r="E464" s="180"/>
      <c r="F464" s="180"/>
      <c r="G464" s="180"/>
      <c r="H464" s="180"/>
      <c r="I464" s="180"/>
      <c r="J464" s="180"/>
      <c r="K464" s="180"/>
      <c r="L464" s="180"/>
      <c r="M464" s="180"/>
      <c r="N464" s="180"/>
      <c r="O464" s="180"/>
      <c r="P464" s="180"/>
      <c r="Q464" s="180"/>
      <c r="R464" s="180"/>
      <c r="S464" s="180"/>
      <c r="T464" s="180"/>
      <c r="U464" s="180"/>
      <c r="V464" s="180"/>
      <c r="W464" s="180"/>
      <c r="X464" s="180"/>
      <c r="Y464" s="180"/>
    </row>
    <row r="465" spans="1:25" ht="12.75">
      <c r="A465" s="175"/>
      <c r="B465" s="180"/>
      <c r="C465" s="180"/>
      <c r="D465" s="180"/>
      <c r="E465" s="180"/>
      <c r="F465" s="180"/>
      <c r="G465" s="180"/>
      <c r="H465" s="180"/>
      <c r="I465" s="180"/>
      <c r="J465" s="180"/>
      <c r="K465" s="180"/>
      <c r="L465" s="180"/>
      <c r="M465" s="180"/>
      <c r="N465" s="180"/>
      <c r="O465" s="180"/>
      <c r="P465" s="180"/>
      <c r="Q465" s="180"/>
      <c r="R465" s="180"/>
      <c r="S465" s="180"/>
      <c r="T465" s="180"/>
      <c r="U465" s="180"/>
      <c r="V465" s="180"/>
      <c r="W465" s="180"/>
      <c r="X465" s="180"/>
      <c r="Y465" s="180"/>
    </row>
    <row r="466" spans="1:25" ht="12.75">
      <c r="A466" s="175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0"/>
      <c r="N466" s="180"/>
      <c r="O466" s="180"/>
      <c r="P466" s="180"/>
      <c r="Q466" s="180"/>
      <c r="R466" s="180"/>
      <c r="S466" s="180"/>
      <c r="T466" s="180"/>
      <c r="U466" s="180"/>
      <c r="V466" s="180"/>
      <c r="W466" s="180"/>
      <c r="X466" s="180"/>
      <c r="Y466" s="180"/>
    </row>
    <row r="467" spans="1:25" ht="12.75">
      <c r="A467" s="175"/>
      <c r="B467" s="180"/>
      <c r="C467" s="180"/>
      <c r="D467" s="180"/>
      <c r="E467" s="180"/>
      <c r="F467" s="180"/>
      <c r="G467" s="180"/>
      <c r="H467" s="180"/>
      <c r="I467" s="180"/>
      <c r="J467" s="180"/>
      <c r="K467" s="180"/>
      <c r="L467" s="180"/>
      <c r="M467" s="180"/>
      <c r="N467" s="180"/>
      <c r="O467" s="180"/>
      <c r="P467" s="180"/>
      <c r="Q467" s="180"/>
      <c r="R467" s="180"/>
      <c r="S467" s="180"/>
      <c r="T467" s="180"/>
      <c r="U467" s="180"/>
      <c r="V467" s="180"/>
      <c r="W467" s="180"/>
      <c r="X467" s="180"/>
      <c r="Y467" s="180"/>
    </row>
    <row r="468" spans="1:25" ht="12.75">
      <c r="A468" s="175"/>
      <c r="B468" s="180"/>
      <c r="C468" s="180"/>
      <c r="D468" s="180"/>
      <c r="E468" s="180"/>
      <c r="F468" s="180"/>
      <c r="G468" s="180"/>
      <c r="H468" s="180"/>
      <c r="I468" s="180"/>
      <c r="J468" s="180"/>
      <c r="K468" s="180"/>
      <c r="L468" s="180"/>
      <c r="M468" s="180"/>
      <c r="N468" s="180"/>
      <c r="O468" s="180"/>
      <c r="P468" s="180"/>
      <c r="Q468" s="180"/>
      <c r="R468" s="180"/>
      <c r="S468" s="180"/>
      <c r="T468" s="180"/>
      <c r="U468" s="180"/>
      <c r="V468" s="180"/>
      <c r="W468" s="180"/>
      <c r="X468" s="180"/>
      <c r="Y468" s="180"/>
    </row>
    <row r="469" spans="1:25" ht="12.75">
      <c r="A469" s="175"/>
      <c r="B469" s="180"/>
      <c r="C469" s="180"/>
      <c r="D469" s="180"/>
      <c r="E469" s="180"/>
      <c r="F469" s="180"/>
      <c r="G469" s="180"/>
      <c r="H469" s="180"/>
      <c r="I469" s="180"/>
      <c r="J469" s="180"/>
      <c r="K469" s="180"/>
      <c r="L469" s="180"/>
      <c r="M469" s="180"/>
      <c r="N469" s="180"/>
      <c r="O469" s="180"/>
      <c r="P469" s="180"/>
      <c r="Q469" s="180"/>
      <c r="R469" s="180"/>
      <c r="S469" s="180"/>
      <c r="T469" s="180"/>
      <c r="U469" s="180"/>
      <c r="V469" s="180"/>
      <c r="W469" s="180"/>
      <c r="X469" s="180"/>
      <c r="Y469" s="180"/>
    </row>
    <row r="470" spans="1:25" ht="12.75">
      <c r="A470" s="175"/>
      <c r="B470" s="180"/>
      <c r="C470" s="180"/>
      <c r="D470" s="180"/>
      <c r="E470" s="180"/>
      <c r="F470" s="180"/>
      <c r="G470" s="180"/>
      <c r="H470" s="180"/>
      <c r="I470" s="180"/>
      <c r="J470" s="180"/>
      <c r="K470" s="180"/>
      <c r="L470" s="180"/>
      <c r="M470" s="180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0"/>
    </row>
    <row r="471" spans="1:25" ht="12.75">
      <c r="A471" s="175"/>
      <c r="B471" s="180"/>
      <c r="C471" s="180"/>
      <c r="D471" s="180"/>
      <c r="E471" s="180"/>
      <c r="F471" s="180"/>
      <c r="G471" s="180"/>
      <c r="H471" s="180"/>
      <c r="I471" s="180"/>
      <c r="J471" s="180"/>
      <c r="K471" s="180"/>
      <c r="L471" s="180"/>
      <c r="M471" s="180"/>
      <c r="N471" s="180"/>
      <c r="O471" s="180"/>
      <c r="P471" s="180"/>
      <c r="Q471" s="180"/>
      <c r="R471" s="180"/>
      <c r="S471" s="180"/>
      <c r="T471" s="180"/>
      <c r="U471" s="180"/>
      <c r="V471" s="180"/>
      <c r="W471" s="180"/>
      <c r="X471" s="180"/>
      <c r="Y471" s="180"/>
    </row>
    <row r="472" spans="1:25" ht="12.75">
      <c r="A472" s="175"/>
      <c r="B472" s="180"/>
      <c r="C472" s="180"/>
      <c r="D472" s="180"/>
      <c r="E472" s="180"/>
      <c r="F472" s="180"/>
      <c r="G472" s="180"/>
      <c r="H472" s="180"/>
      <c r="I472" s="180"/>
      <c r="J472" s="180"/>
      <c r="K472" s="180"/>
      <c r="L472" s="180"/>
      <c r="M472" s="180"/>
      <c r="N472" s="180"/>
      <c r="O472" s="180"/>
      <c r="P472" s="180"/>
      <c r="Q472" s="180"/>
      <c r="R472" s="180"/>
      <c r="S472" s="180"/>
      <c r="T472" s="180"/>
      <c r="U472" s="180"/>
      <c r="V472" s="180"/>
      <c r="W472" s="180"/>
      <c r="X472" s="180"/>
      <c r="Y472" s="180"/>
    </row>
    <row r="473" spans="1:25" ht="12.75">
      <c r="A473" s="175"/>
      <c r="B473" s="180"/>
      <c r="C473" s="180"/>
      <c r="D473" s="180"/>
      <c r="E473" s="180"/>
      <c r="F473" s="180"/>
      <c r="G473" s="180"/>
      <c r="H473" s="180"/>
      <c r="I473" s="180"/>
      <c r="J473" s="180"/>
      <c r="K473" s="180"/>
      <c r="L473" s="180"/>
      <c r="M473" s="180"/>
      <c r="N473" s="180"/>
      <c r="O473" s="180"/>
      <c r="P473" s="180"/>
      <c r="Q473" s="180"/>
      <c r="R473" s="180"/>
      <c r="S473" s="180"/>
      <c r="T473" s="180"/>
      <c r="U473" s="180"/>
      <c r="V473" s="180"/>
      <c r="W473" s="180"/>
      <c r="X473" s="180"/>
      <c r="Y473" s="180"/>
    </row>
    <row r="474" spans="1:25" ht="12.75">
      <c r="A474" s="175"/>
      <c r="B474" s="180"/>
      <c r="C474" s="180"/>
      <c r="D474" s="180"/>
      <c r="E474" s="180"/>
      <c r="F474" s="180"/>
      <c r="G474" s="180"/>
      <c r="H474" s="180"/>
      <c r="I474" s="180"/>
      <c r="J474" s="180"/>
      <c r="K474" s="180"/>
      <c r="L474" s="180"/>
      <c r="M474" s="180"/>
      <c r="N474" s="180"/>
      <c r="O474" s="180"/>
      <c r="P474" s="180"/>
      <c r="Q474" s="180"/>
      <c r="R474" s="180"/>
      <c r="S474" s="180"/>
      <c r="T474" s="180"/>
      <c r="U474" s="180"/>
      <c r="V474" s="180"/>
      <c r="W474" s="180"/>
      <c r="X474" s="180"/>
      <c r="Y474" s="180"/>
    </row>
    <row r="475" spans="1:25" ht="12.75">
      <c r="A475" s="175"/>
      <c r="B475" s="180"/>
      <c r="C475" s="180"/>
      <c r="D475" s="180"/>
      <c r="E475" s="180"/>
      <c r="F475" s="180"/>
      <c r="G475" s="180"/>
      <c r="H475" s="180"/>
      <c r="I475" s="180"/>
      <c r="J475" s="180"/>
      <c r="K475" s="180"/>
      <c r="L475" s="180"/>
      <c r="M475" s="180"/>
      <c r="N475" s="180"/>
      <c r="O475" s="180"/>
      <c r="P475" s="180"/>
      <c r="Q475" s="180"/>
      <c r="R475" s="180"/>
      <c r="S475" s="180"/>
      <c r="T475" s="180"/>
      <c r="U475" s="180"/>
      <c r="V475" s="180"/>
      <c r="W475" s="180"/>
      <c r="X475" s="180"/>
      <c r="Y475" s="180"/>
    </row>
    <row r="476" spans="1:25" ht="12.75">
      <c r="A476" s="175"/>
      <c r="B476" s="180"/>
      <c r="C476" s="180"/>
      <c r="D476" s="180"/>
      <c r="E476" s="180"/>
      <c r="F476" s="180"/>
      <c r="G476" s="180"/>
      <c r="H476" s="180"/>
      <c r="I476" s="180"/>
      <c r="J476" s="180"/>
      <c r="K476" s="180"/>
      <c r="L476" s="180"/>
      <c r="M476" s="180"/>
      <c r="N476" s="180"/>
      <c r="O476" s="180"/>
      <c r="P476" s="180"/>
      <c r="Q476" s="180"/>
      <c r="R476" s="180"/>
      <c r="S476" s="180"/>
      <c r="T476" s="180"/>
      <c r="U476" s="180"/>
      <c r="V476" s="180"/>
      <c r="W476" s="180"/>
      <c r="X476" s="180"/>
      <c r="Y476" s="180"/>
    </row>
    <row r="477" spans="1:25" ht="12.75">
      <c r="A477" s="175"/>
      <c r="B477" s="180"/>
      <c r="C477" s="180"/>
      <c r="D477" s="180"/>
      <c r="E477" s="180"/>
      <c r="F477" s="180"/>
      <c r="G477" s="180"/>
      <c r="H477" s="180"/>
      <c r="I477" s="180"/>
      <c r="J477" s="180"/>
      <c r="K477" s="180"/>
      <c r="L477" s="180"/>
      <c r="M477" s="180"/>
      <c r="N477" s="180"/>
      <c r="O477" s="180"/>
      <c r="P477" s="180"/>
      <c r="Q477" s="180"/>
      <c r="R477" s="180"/>
      <c r="S477" s="180"/>
      <c r="T477" s="180"/>
      <c r="U477" s="180"/>
      <c r="V477" s="180"/>
      <c r="W477" s="180"/>
      <c r="X477" s="180"/>
      <c r="Y477" s="180"/>
    </row>
    <row r="478" spans="1:25" ht="12.75">
      <c r="A478" s="175"/>
      <c r="B478" s="180"/>
      <c r="C478" s="180"/>
      <c r="D478" s="180"/>
      <c r="E478" s="180"/>
      <c r="F478" s="180"/>
      <c r="G478" s="180"/>
      <c r="H478" s="180"/>
      <c r="I478" s="180"/>
      <c r="J478" s="180"/>
      <c r="K478" s="180"/>
      <c r="L478" s="180"/>
      <c r="M478" s="180"/>
      <c r="N478" s="180"/>
      <c r="O478" s="180"/>
      <c r="P478" s="180"/>
      <c r="Q478" s="180"/>
      <c r="R478" s="180"/>
      <c r="S478" s="180"/>
      <c r="T478" s="180"/>
      <c r="U478" s="180"/>
      <c r="V478" s="180"/>
      <c r="W478" s="180"/>
      <c r="X478" s="180"/>
      <c r="Y478" s="180"/>
    </row>
    <row r="479" spans="1:25" ht="12.75">
      <c r="A479" s="175"/>
      <c r="B479" s="180"/>
      <c r="C479" s="180"/>
      <c r="D479" s="180"/>
      <c r="E479" s="180"/>
      <c r="F479" s="180"/>
      <c r="G479" s="180"/>
      <c r="H479" s="180"/>
      <c r="I479" s="180"/>
      <c r="J479" s="180"/>
      <c r="K479" s="180"/>
      <c r="L479" s="180"/>
      <c r="M479" s="180"/>
      <c r="N479" s="180"/>
      <c r="O479" s="180"/>
      <c r="P479" s="180"/>
      <c r="Q479" s="180"/>
      <c r="R479" s="180"/>
      <c r="S479" s="180"/>
      <c r="T479" s="180"/>
      <c r="U479" s="180"/>
      <c r="V479" s="180"/>
      <c r="W479" s="180"/>
      <c r="X479" s="180"/>
      <c r="Y479" s="180"/>
    </row>
    <row r="480" spans="1:25" ht="12.75">
      <c r="A480" s="175"/>
      <c r="B480" s="180"/>
      <c r="C480" s="180"/>
      <c r="D480" s="180"/>
      <c r="E480" s="180"/>
      <c r="F480" s="180"/>
      <c r="G480" s="180"/>
      <c r="H480" s="180"/>
      <c r="I480" s="180"/>
      <c r="J480" s="180"/>
      <c r="K480" s="180"/>
      <c r="L480" s="180"/>
      <c r="M480" s="180"/>
      <c r="N480" s="180"/>
      <c r="O480" s="180"/>
      <c r="P480" s="180"/>
      <c r="Q480" s="180"/>
      <c r="R480" s="180"/>
      <c r="S480" s="180"/>
      <c r="T480" s="180"/>
      <c r="U480" s="180"/>
      <c r="V480" s="180"/>
      <c r="W480" s="180"/>
      <c r="X480" s="180"/>
      <c r="Y480" s="180"/>
    </row>
    <row r="481" spans="1:25" ht="12.75">
      <c r="A481" s="175"/>
      <c r="B481" s="180"/>
      <c r="C481" s="180"/>
      <c r="D481" s="180"/>
      <c r="E481" s="180"/>
      <c r="F481" s="180"/>
      <c r="G481" s="180"/>
      <c r="H481" s="180"/>
      <c r="I481" s="180"/>
      <c r="J481" s="180"/>
      <c r="K481" s="180"/>
      <c r="L481" s="180"/>
      <c r="M481" s="180"/>
      <c r="N481" s="180"/>
      <c r="O481" s="180"/>
      <c r="P481" s="180"/>
      <c r="Q481" s="180"/>
      <c r="R481" s="180"/>
      <c r="S481" s="180"/>
      <c r="T481" s="180"/>
      <c r="U481" s="180"/>
      <c r="V481" s="180"/>
      <c r="W481" s="180"/>
      <c r="X481" s="180"/>
      <c r="Y481" s="180"/>
    </row>
    <row r="482" spans="1:25" ht="12.75">
      <c r="A482" s="175"/>
      <c r="B482" s="180"/>
      <c r="C482" s="180"/>
      <c r="D482" s="180"/>
      <c r="E482" s="180"/>
      <c r="F482" s="180"/>
      <c r="G482" s="180"/>
      <c r="H482" s="180"/>
      <c r="I482" s="180"/>
      <c r="J482" s="180"/>
      <c r="K482" s="180"/>
      <c r="L482" s="180"/>
      <c r="M482" s="180"/>
      <c r="N482" s="180"/>
      <c r="O482" s="180"/>
      <c r="P482" s="180"/>
      <c r="Q482" s="180"/>
      <c r="R482" s="180"/>
      <c r="S482" s="180"/>
      <c r="T482" s="180"/>
      <c r="U482" s="180"/>
      <c r="V482" s="180"/>
      <c r="W482" s="180"/>
      <c r="X482" s="180"/>
      <c r="Y482" s="180"/>
    </row>
    <row r="483" spans="1:25" ht="12.75">
      <c r="A483" s="175"/>
      <c r="B483" s="180"/>
      <c r="C483" s="180"/>
      <c r="D483" s="180"/>
      <c r="E483" s="180"/>
      <c r="F483" s="180"/>
      <c r="G483" s="180"/>
      <c r="H483" s="180"/>
      <c r="I483" s="180"/>
      <c r="J483" s="180"/>
      <c r="K483" s="180"/>
      <c r="L483" s="180"/>
      <c r="M483" s="180"/>
      <c r="N483" s="180"/>
      <c r="O483" s="180"/>
      <c r="P483" s="180"/>
      <c r="Q483" s="180"/>
      <c r="R483" s="180"/>
      <c r="S483" s="180"/>
      <c r="T483" s="180"/>
      <c r="U483" s="180"/>
      <c r="V483" s="180"/>
      <c r="W483" s="180"/>
      <c r="X483" s="180"/>
      <c r="Y483" s="180"/>
    </row>
    <row r="484" spans="1:25" ht="12.75">
      <c r="A484" s="175"/>
      <c r="B484" s="180"/>
      <c r="C484" s="180"/>
      <c r="D484" s="180"/>
      <c r="E484" s="180"/>
      <c r="F484" s="180"/>
      <c r="G484" s="180"/>
      <c r="H484" s="180"/>
      <c r="I484" s="180"/>
      <c r="J484" s="180"/>
      <c r="K484" s="180"/>
      <c r="L484" s="180"/>
      <c r="M484" s="180"/>
      <c r="N484" s="180"/>
      <c r="O484" s="180"/>
      <c r="P484" s="180"/>
      <c r="Q484" s="180"/>
      <c r="R484" s="180"/>
      <c r="S484" s="180"/>
      <c r="T484" s="180"/>
      <c r="U484" s="180"/>
      <c r="V484" s="180"/>
      <c r="W484" s="180"/>
      <c r="X484" s="180"/>
      <c r="Y484" s="180"/>
    </row>
    <row r="485" spans="1:25" ht="12.75">
      <c r="A485" s="175"/>
      <c r="B485" s="180"/>
      <c r="C485" s="180"/>
      <c r="D485" s="180"/>
      <c r="E485" s="180"/>
      <c r="F485" s="180"/>
      <c r="G485" s="180"/>
      <c r="H485" s="180"/>
      <c r="I485" s="180"/>
      <c r="J485" s="180"/>
      <c r="K485" s="180"/>
      <c r="L485" s="180"/>
      <c r="M485" s="180"/>
      <c r="N485" s="180"/>
      <c r="O485" s="180"/>
      <c r="P485" s="180"/>
      <c r="Q485" s="180"/>
      <c r="R485" s="180"/>
      <c r="S485" s="180"/>
      <c r="T485" s="180"/>
      <c r="U485" s="180"/>
      <c r="V485" s="180"/>
      <c r="W485" s="180"/>
      <c r="X485" s="180"/>
      <c r="Y485" s="180"/>
    </row>
    <row r="486" spans="1:25" ht="12.75">
      <c r="A486" s="175"/>
      <c r="B486" s="180"/>
      <c r="C486" s="180"/>
      <c r="D486" s="180"/>
      <c r="E486" s="180"/>
      <c r="F486" s="180"/>
      <c r="G486" s="180"/>
      <c r="H486" s="180"/>
      <c r="I486" s="180"/>
      <c r="J486" s="180"/>
      <c r="K486" s="180"/>
      <c r="L486" s="180"/>
      <c r="M486" s="180"/>
      <c r="N486" s="180"/>
      <c r="O486" s="180"/>
      <c r="P486" s="180"/>
      <c r="Q486" s="180"/>
      <c r="R486" s="180"/>
      <c r="S486" s="180"/>
      <c r="T486" s="180"/>
      <c r="U486" s="180"/>
      <c r="V486" s="180"/>
      <c r="W486" s="180"/>
      <c r="X486" s="180"/>
      <c r="Y486" s="180"/>
    </row>
    <row r="487" spans="1:25" ht="12.75">
      <c r="A487" s="175"/>
      <c r="B487" s="180"/>
      <c r="C487" s="180"/>
      <c r="D487" s="180"/>
      <c r="E487" s="180"/>
      <c r="F487" s="180"/>
      <c r="G487" s="180"/>
      <c r="H487" s="180"/>
      <c r="I487" s="180"/>
      <c r="J487" s="180"/>
      <c r="K487" s="180"/>
      <c r="L487" s="180"/>
      <c r="M487" s="180"/>
      <c r="N487" s="180"/>
      <c r="O487" s="180"/>
      <c r="P487" s="180"/>
      <c r="Q487" s="180"/>
      <c r="R487" s="180"/>
      <c r="S487" s="180"/>
      <c r="T487" s="180"/>
      <c r="U487" s="180"/>
      <c r="V487" s="180"/>
      <c r="W487" s="180"/>
      <c r="X487" s="180"/>
      <c r="Y487" s="180"/>
    </row>
    <row r="488" spans="1:25" ht="12.75">
      <c r="A488" s="175"/>
      <c r="B488" s="180"/>
      <c r="C488" s="180"/>
      <c r="D488" s="180"/>
      <c r="E488" s="180"/>
      <c r="F488" s="180"/>
      <c r="G488" s="180"/>
      <c r="H488" s="180"/>
      <c r="I488" s="180"/>
      <c r="J488" s="180"/>
      <c r="K488" s="180"/>
      <c r="L488" s="180"/>
      <c r="M488" s="180"/>
      <c r="N488" s="180"/>
      <c r="O488" s="180"/>
      <c r="P488" s="180"/>
      <c r="Q488" s="180"/>
      <c r="R488" s="180"/>
      <c r="S488" s="180"/>
      <c r="T488" s="180"/>
      <c r="U488" s="180"/>
      <c r="V488" s="180"/>
      <c r="W488" s="180"/>
      <c r="X488" s="180"/>
      <c r="Y488" s="180"/>
    </row>
    <row r="489" spans="1:25" ht="12.75">
      <c r="A489" s="175"/>
      <c r="B489" s="180"/>
      <c r="C489" s="180"/>
      <c r="D489" s="180"/>
      <c r="E489" s="180"/>
      <c r="F489" s="180"/>
      <c r="G489" s="180"/>
      <c r="H489" s="180"/>
      <c r="I489" s="180"/>
      <c r="J489" s="180"/>
      <c r="K489" s="180"/>
      <c r="L489" s="180"/>
      <c r="M489" s="180"/>
      <c r="N489" s="180"/>
      <c r="O489" s="180"/>
      <c r="P489" s="180"/>
      <c r="Q489" s="180"/>
      <c r="R489" s="180"/>
      <c r="S489" s="180"/>
      <c r="T489" s="180"/>
      <c r="U489" s="180"/>
      <c r="V489" s="180"/>
      <c r="W489" s="180"/>
      <c r="X489" s="180"/>
      <c r="Y489" s="180"/>
    </row>
    <row r="490" spans="1:25" ht="12.75">
      <c r="A490" s="175"/>
      <c r="B490" s="180"/>
      <c r="C490" s="180"/>
      <c r="D490" s="180"/>
      <c r="E490" s="180"/>
      <c r="F490" s="180"/>
      <c r="G490" s="180"/>
      <c r="H490" s="180"/>
      <c r="I490" s="180"/>
      <c r="J490" s="180"/>
      <c r="K490" s="180"/>
      <c r="L490" s="180"/>
      <c r="M490" s="180"/>
      <c r="N490" s="180"/>
      <c r="O490" s="180"/>
      <c r="P490" s="180"/>
      <c r="Q490" s="180"/>
      <c r="R490" s="180"/>
      <c r="S490" s="180"/>
      <c r="T490" s="180"/>
      <c r="U490" s="180"/>
      <c r="V490" s="180"/>
      <c r="W490" s="180"/>
      <c r="X490" s="180"/>
      <c r="Y490" s="180"/>
    </row>
    <row r="491" spans="1:25" ht="12.75">
      <c r="A491" s="175"/>
      <c r="B491" s="180"/>
      <c r="C491" s="180"/>
      <c r="D491" s="180"/>
      <c r="E491" s="180"/>
      <c r="F491" s="180"/>
      <c r="G491" s="180"/>
      <c r="H491" s="180"/>
      <c r="I491" s="180"/>
      <c r="J491" s="180"/>
      <c r="K491" s="180"/>
      <c r="L491" s="180"/>
      <c r="M491" s="180"/>
      <c r="N491" s="180"/>
      <c r="O491" s="180"/>
      <c r="P491" s="180"/>
      <c r="Q491" s="180"/>
      <c r="R491" s="180"/>
      <c r="S491" s="180"/>
      <c r="T491" s="180"/>
      <c r="U491" s="180"/>
      <c r="V491" s="180"/>
      <c r="W491" s="180"/>
      <c r="X491" s="180"/>
      <c r="Y491" s="180"/>
    </row>
    <row r="492" spans="1:25" ht="12.75">
      <c r="A492" s="175"/>
      <c r="B492" s="180"/>
      <c r="C492" s="180"/>
      <c r="D492" s="180"/>
      <c r="E492" s="180"/>
      <c r="F492" s="180"/>
      <c r="G492" s="180"/>
      <c r="H492" s="180"/>
      <c r="I492" s="180"/>
      <c r="J492" s="180"/>
      <c r="K492" s="180"/>
      <c r="L492" s="180"/>
      <c r="M492" s="180"/>
      <c r="N492" s="180"/>
      <c r="O492" s="180"/>
      <c r="P492" s="180"/>
      <c r="Q492" s="180"/>
      <c r="R492" s="180"/>
      <c r="S492" s="180"/>
      <c r="T492" s="180"/>
      <c r="U492" s="180"/>
      <c r="V492" s="180"/>
      <c r="W492" s="180"/>
      <c r="X492" s="180"/>
      <c r="Y492" s="180"/>
    </row>
    <row r="493" spans="1:25" ht="12.75">
      <c r="A493" s="175"/>
      <c r="B493" s="180"/>
      <c r="C493" s="180"/>
      <c r="D493" s="180"/>
      <c r="E493" s="180"/>
      <c r="F493" s="180"/>
      <c r="G493" s="180"/>
      <c r="H493" s="180"/>
      <c r="I493" s="180"/>
      <c r="J493" s="180"/>
      <c r="K493" s="180"/>
      <c r="L493" s="180"/>
      <c r="M493" s="180"/>
      <c r="N493" s="180"/>
      <c r="O493" s="180"/>
      <c r="P493" s="180"/>
      <c r="Q493" s="180"/>
      <c r="R493" s="180"/>
      <c r="S493" s="180"/>
      <c r="T493" s="180"/>
      <c r="U493" s="180"/>
      <c r="V493" s="180"/>
      <c r="W493" s="180"/>
      <c r="X493" s="180"/>
      <c r="Y493" s="180"/>
    </row>
    <row r="494" spans="1:25" ht="12.75">
      <c r="A494" s="175"/>
      <c r="B494" s="180"/>
      <c r="C494" s="180"/>
      <c r="D494" s="180"/>
      <c r="E494" s="180"/>
      <c r="F494" s="180"/>
      <c r="G494" s="180"/>
      <c r="H494" s="180"/>
      <c r="I494" s="180"/>
      <c r="J494" s="180"/>
      <c r="K494" s="180"/>
      <c r="L494" s="180"/>
      <c r="M494" s="180"/>
      <c r="N494" s="180"/>
      <c r="O494" s="180"/>
      <c r="P494" s="180"/>
      <c r="Q494" s="180"/>
      <c r="R494" s="180"/>
      <c r="S494" s="180"/>
      <c r="T494" s="180"/>
      <c r="U494" s="180"/>
      <c r="V494" s="180"/>
      <c r="W494" s="180"/>
      <c r="X494" s="180"/>
      <c r="Y494" s="180"/>
    </row>
    <row r="495" spans="1:25" ht="12.75">
      <c r="A495" s="175"/>
      <c r="B495" s="180"/>
      <c r="C495" s="180"/>
      <c r="D495" s="180"/>
      <c r="E495" s="180"/>
      <c r="F495" s="180"/>
      <c r="G495" s="180"/>
      <c r="H495" s="180"/>
      <c r="I495" s="180"/>
      <c r="J495" s="180"/>
      <c r="K495" s="180"/>
      <c r="L495" s="180"/>
      <c r="M495" s="180"/>
      <c r="N495" s="180"/>
      <c r="O495" s="180"/>
      <c r="P495" s="180"/>
      <c r="Q495" s="180"/>
      <c r="R495" s="180"/>
      <c r="S495" s="180"/>
      <c r="T495" s="180"/>
      <c r="U495" s="180"/>
      <c r="V495" s="180"/>
      <c r="W495" s="180"/>
      <c r="X495" s="180"/>
      <c r="Y495" s="180"/>
    </row>
    <row r="496" spans="1:25" ht="12.75">
      <c r="A496" s="175"/>
      <c r="B496" s="180"/>
      <c r="C496" s="180"/>
      <c r="D496" s="180"/>
      <c r="E496" s="180"/>
      <c r="F496" s="180"/>
      <c r="G496" s="180"/>
      <c r="H496" s="180"/>
      <c r="I496" s="180"/>
      <c r="J496" s="180"/>
      <c r="K496" s="180"/>
      <c r="L496" s="180"/>
      <c r="M496" s="180"/>
      <c r="N496" s="180"/>
      <c r="O496" s="180"/>
      <c r="P496" s="180"/>
      <c r="Q496" s="180"/>
      <c r="R496" s="180"/>
      <c r="S496" s="180"/>
      <c r="T496" s="180"/>
      <c r="U496" s="180"/>
      <c r="V496" s="180"/>
      <c r="W496" s="180"/>
      <c r="X496" s="180"/>
      <c r="Y496" s="180"/>
    </row>
    <row r="497" spans="1:25" ht="12.75">
      <c r="A497" s="175"/>
      <c r="B497" s="180"/>
      <c r="C497" s="180"/>
      <c r="D497" s="180"/>
      <c r="E497" s="180"/>
      <c r="F497" s="180"/>
      <c r="G497" s="180"/>
      <c r="H497" s="180"/>
      <c r="I497" s="180"/>
      <c r="J497" s="180"/>
      <c r="K497" s="180"/>
      <c r="L497" s="180"/>
      <c r="M497" s="180"/>
      <c r="N497" s="180"/>
      <c r="O497" s="180"/>
      <c r="P497" s="180"/>
      <c r="Q497" s="180"/>
      <c r="R497" s="180"/>
      <c r="S497" s="180"/>
      <c r="T497" s="180"/>
      <c r="U497" s="180"/>
      <c r="V497" s="180"/>
      <c r="W497" s="180"/>
      <c r="X497" s="180"/>
      <c r="Y497" s="180"/>
    </row>
    <row r="498" spans="1:25" ht="12.75">
      <c r="A498" s="175"/>
      <c r="B498" s="180"/>
      <c r="C498" s="180"/>
      <c r="D498" s="180"/>
      <c r="E498" s="180"/>
      <c r="F498" s="180"/>
      <c r="G498" s="180"/>
      <c r="H498" s="180"/>
      <c r="I498" s="180"/>
      <c r="J498" s="180"/>
      <c r="K498" s="180"/>
      <c r="L498" s="180"/>
      <c r="M498" s="180"/>
      <c r="N498" s="180"/>
      <c r="O498" s="180"/>
      <c r="P498" s="180"/>
      <c r="Q498" s="180"/>
      <c r="R498" s="180"/>
      <c r="S498" s="180"/>
      <c r="T498" s="180"/>
      <c r="U498" s="180"/>
      <c r="V498" s="180"/>
      <c r="W498" s="180"/>
      <c r="X498" s="180"/>
      <c r="Y498" s="180"/>
    </row>
    <row r="499" spans="1:25" ht="12.75">
      <c r="A499" s="175"/>
      <c r="B499" s="180"/>
      <c r="C499" s="180"/>
      <c r="D499" s="180"/>
      <c r="E499" s="180"/>
      <c r="F499" s="180"/>
      <c r="G499" s="180"/>
      <c r="H499" s="180"/>
      <c r="I499" s="180"/>
      <c r="J499" s="180"/>
      <c r="K499" s="180"/>
      <c r="L499" s="180"/>
      <c r="M499" s="180"/>
      <c r="N499" s="180"/>
      <c r="O499" s="180"/>
      <c r="P499" s="180"/>
      <c r="Q499" s="180"/>
      <c r="R499" s="180"/>
      <c r="S499" s="180"/>
      <c r="T499" s="180"/>
      <c r="U499" s="180"/>
      <c r="V499" s="180"/>
      <c r="W499" s="180"/>
      <c r="X499" s="180"/>
      <c r="Y499" s="180"/>
    </row>
    <row r="500" spans="1:25" ht="12.75">
      <c r="A500" s="175"/>
      <c r="B500" s="180"/>
      <c r="C500" s="180"/>
      <c r="D500" s="180"/>
      <c r="E500" s="180"/>
      <c r="F500" s="180"/>
      <c r="G500" s="180"/>
      <c r="H500" s="180"/>
      <c r="I500" s="180"/>
      <c r="J500" s="180"/>
      <c r="K500" s="180"/>
      <c r="L500" s="180"/>
      <c r="M500" s="180"/>
      <c r="N500" s="180"/>
      <c r="O500" s="180"/>
      <c r="P500" s="180"/>
      <c r="Q500" s="180"/>
      <c r="R500" s="180"/>
      <c r="S500" s="180"/>
      <c r="T500" s="180"/>
      <c r="U500" s="180"/>
      <c r="V500" s="180"/>
      <c r="W500" s="180"/>
      <c r="X500" s="180"/>
      <c r="Y500" s="180"/>
    </row>
    <row r="501" spans="1:25" ht="12.75">
      <c r="A501" s="175"/>
      <c r="B501" s="180"/>
      <c r="C501" s="180"/>
      <c r="D501" s="180"/>
      <c r="E501" s="180"/>
      <c r="F501" s="180"/>
      <c r="G501" s="180"/>
      <c r="H501" s="180"/>
      <c r="I501" s="180"/>
      <c r="J501" s="180"/>
      <c r="K501" s="180"/>
      <c r="L501" s="180"/>
      <c r="M501" s="180"/>
      <c r="N501" s="180"/>
      <c r="O501" s="180"/>
      <c r="P501" s="180"/>
      <c r="Q501" s="180"/>
      <c r="R501" s="180"/>
      <c r="S501" s="180"/>
      <c r="T501" s="180"/>
      <c r="U501" s="180"/>
      <c r="V501" s="180"/>
      <c r="W501" s="180"/>
      <c r="X501" s="180"/>
      <c r="Y501" s="180"/>
    </row>
    <row r="502" spans="1:25" ht="12.75">
      <c r="A502" s="175"/>
      <c r="B502" s="180"/>
      <c r="C502" s="180"/>
      <c r="D502" s="180"/>
      <c r="E502" s="180"/>
      <c r="F502" s="180"/>
      <c r="G502" s="180"/>
      <c r="H502" s="180"/>
      <c r="I502" s="180"/>
      <c r="J502" s="180"/>
      <c r="K502" s="180"/>
      <c r="L502" s="180"/>
      <c r="M502" s="180"/>
      <c r="N502" s="180"/>
      <c r="O502" s="180"/>
      <c r="P502" s="180"/>
      <c r="Q502" s="180"/>
      <c r="R502" s="180"/>
      <c r="S502" s="180"/>
      <c r="T502" s="180"/>
      <c r="U502" s="180"/>
      <c r="V502" s="180"/>
      <c r="W502" s="180"/>
      <c r="X502" s="180"/>
      <c r="Y502" s="180"/>
    </row>
    <row r="503" spans="1:25" ht="12.75">
      <c r="A503" s="175"/>
      <c r="B503" s="180"/>
      <c r="C503" s="180"/>
      <c r="D503" s="180"/>
      <c r="E503" s="180"/>
      <c r="F503" s="180"/>
      <c r="G503" s="180"/>
      <c r="H503" s="180"/>
      <c r="I503" s="180"/>
      <c r="J503" s="180"/>
      <c r="K503" s="180"/>
      <c r="L503" s="180"/>
      <c r="M503" s="180"/>
      <c r="N503" s="180"/>
      <c r="O503" s="180"/>
      <c r="P503" s="180"/>
      <c r="Q503" s="180"/>
      <c r="R503" s="180"/>
      <c r="S503" s="180"/>
      <c r="T503" s="180"/>
      <c r="U503" s="180"/>
      <c r="V503" s="180"/>
      <c r="W503" s="180"/>
      <c r="X503" s="180"/>
      <c r="Y503" s="180"/>
    </row>
    <row r="504" spans="1:25" ht="12.75">
      <c r="A504" s="175"/>
      <c r="B504" s="180"/>
      <c r="C504" s="180"/>
      <c r="D504" s="180"/>
      <c r="E504" s="180"/>
      <c r="F504" s="180"/>
      <c r="G504" s="180"/>
      <c r="H504" s="180"/>
      <c r="I504" s="180"/>
      <c r="J504" s="180"/>
      <c r="K504" s="180"/>
      <c r="L504" s="180"/>
      <c r="M504" s="180"/>
      <c r="N504" s="180"/>
      <c r="O504" s="180"/>
      <c r="P504" s="180"/>
      <c r="Q504" s="180"/>
      <c r="R504" s="180"/>
      <c r="S504" s="180"/>
      <c r="T504" s="180"/>
      <c r="U504" s="180"/>
      <c r="V504" s="180"/>
      <c r="W504" s="180"/>
      <c r="X504" s="180"/>
      <c r="Y504" s="180"/>
    </row>
    <row r="505" spans="1:25" ht="12.75">
      <c r="A505" s="175"/>
      <c r="B505" s="180"/>
      <c r="C505" s="180"/>
      <c r="D505" s="180"/>
      <c r="E505" s="180"/>
      <c r="F505" s="180"/>
      <c r="G505" s="180"/>
      <c r="H505" s="180"/>
      <c r="I505" s="180"/>
      <c r="J505" s="180"/>
      <c r="K505" s="180"/>
      <c r="L505" s="180"/>
      <c r="M505" s="180"/>
      <c r="N505" s="180"/>
      <c r="O505" s="180"/>
      <c r="P505" s="180"/>
      <c r="Q505" s="180"/>
      <c r="R505" s="180"/>
      <c r="S505" s="180"/>
      <c r="T505" s="180"/>
      <c r="U505" s="180"/>
      <c r="V505" s="180"/>
      <c r="W505" s="180"/>
      <c r="X505" s="180"/>
      <c r="Y505" s="180"/>
    </row>
    <row r="506" spans="1:25" ht="12.75">
      <c r="A506" s="175"/>
      <c r="B506" s="180"/>
      <c r="C506" s="180"/>
      <c r="D506" s="180"/>
      <c r="E506" s="180"/>
      <c r="F506" s="180"/>
      <c r="G506" s="180"/>
      <c r="H506" s="180"/>
      <c r="I506" s="180"/>
      <c r="J506" s="180"/>
      <c r="K506" s="180"/>
      <c r="L506" s="180"/>
      <c r="M506" s="180"/>
      <c r="N506" s="180"/>
      <c r="O506" s="180"/>
      <c r="P506" s="180"/>
      <c r="Q506" s="180"/>
      <c r="R506" s="180"/>
      <c r="S506" s="180"/>
      <c r="T506" s="180"/>
      <c r="U506" s="180"/>
      <c r="V506" s="180"/>
      <c r="W506" s="180"/>
      <c r="X506" s="180"/>
      <c r="Y506" s="180"/>
    </row>
    <row r="507" spans="1:25" ht="12.75">
      <c r="A507" s="175"/>
      <c r="B507" s="180"/>
      <c r="C507" s="180"/>
      <c r="D507" s="180"/>
      <c r="E507" s="180"/>
      <c r="F507" s="180"/>
      <c r="G507" s="180"/>
      <c r="H507" s="180"/>
      <c r="I507" s="180"/>
      <c r="J507" s="180"/>
      <c r="K507" s="180"/>
      <c r="L507" s="180"/>
      <c r="M507" s="180"/>
      <c r="N507" s="180"/>
      <c r="O507" s="180"/>
      <c r="P507" s="180"/>
      <c r="Q507" s="180"/>
      <c r="R507" s="180"/>
      <c r="S507" s="180"/>
      <c r="T507" s="180"/>
      <c r="U507" s="180"/>
      <c r="V507" s="180"/>
      <c r="W507" s="180"/>
      <c r="X507" s="180"/>
      <c r="Y507" s="180"/>
    </row>
    <row r="508" spans="1:25" ht="12.75">
      <c r="A508" s="175"/>
      <c r="B508" s="180"/>
      <c r="C508" s="180"/>
      <c r="D508" s="180"/>
      <c r="E508" s="180"/>
      <c r="F508" s="180"/>
      <c r="G508" s="180"/>
      <c r="H508" s="180"/>
      <c r="I508" s="180"/>
      <c r="J508" s="180"/>
      <c r="K508" s="180"/>
      <c r="L508" s="180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</row>
    <row r="509" spans="1:25" ht="12.75">
      <c r="A509" s="175"/>
      <c r="B509" s="180"/>
      <c r="C509" s="180"/>
      <c r="D509" s="180"/>
      <c r="E509" s="180"/>
      <c r="F509" s="180"/>
      <c r="G509" s="180"/>
      <c r="H509" s="180"/>
      <c r="I509" s="180"/>
      <c r="J509" s="180"/>
      <c r="K509" s="180"/>
      <c r="L509" s="180"/>
      <c r="M509" s="180"/>
      <c r="N509" s="180"/>
      <c r="O509" s="180"/>
      <c r="P509" s="180"/>
      <c r="Q509" s="180"/>
      <c r="R509" s="180"/>
      <c r="S509" s="180"/>
      <c r="T509" s="180"/>
      <c r="U509" s="180"/>
      <c r="V509" s="180"/>
      <c r="W509" s="180"/>
      <c r="X509" s="180"/>
      <c r="Y509" s="180"/>
    </row>
    <row r="510" spans="1:25" ht="12.75">
      <c r="A510" s="175"/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  <c r="P510" s="180"/>
      <c r="Q510" s="180"/>
      <c r="R510" s="180"/>
      <c r="S510" s="180"/>
      <c r="T510" s="180"/>
      <c r="U510" s="180"/>
      <c r="V510" s="180"/>
      <c r="W510" s="180"/>
      <c r="X510" s="180"/>
      <c r="Y510" s="180"/>
    </row>
    <row r="511" spans="1:25" ht="12.75">
      <c r="A511" s="175"/>
      <c r="B511" s="180"/>
      <c r="C511" s="180"/>
      <c r="D511" s="180"/>
      <c r="E511" s="180"/>
      <c r="F511" s="180"/>
      <c r="G511" s="180"/>
      <c r="H511" s="180"/>
      <c r="I511" s="180"/>
      <c r="J511" s="180"/>
      <c r="K511" s="180"/>
      <c r="L511" s="180"/>
      <c r="M511" s="180"/>
      <c r="N511" s="180"/>
      <c r="O511" s="180"/>
      <c r="P511" s="180"/>
      <c r="Q511" s="180"/>
      <c r="R511" s="180"/>
      <c r="S511" s="180"/>
      <c r="T511" s="180"/>
      <c r="U511" s="180"/>
      <c r="V511" s="180"/>
      <c r="W511" s="180"/>
      <c r="X511" s="180"/>
      <c r="Y511" s="180"/>
    </row>
    <row r="512" spans="1:25" ht="12.75">
      <c r="A512" s="175"/>
      <c r="B512" s="180"/>
      <c r="C512" s="180"/>
      <c r="D512" s="180"/>
      <c r="E512" s="180"/>
      <c r="F512" s="180"/>
      <c r="G512" s="180"/>
      <c r="H512" s="180"/>
      <c r="I512" s="180"/>
      <c r="J512" s="180"/>
      <c r="K512" s="180"/>
      <c r="L512" s="180"/>
      <c r="M512" s="180"/>
      <c r="N512" s="180"/>
      <c r="O512" s="180"/>
      <c r="P512" s="180"/>
      <c r="Q512" s="180"/>
      <c r="R512" s="180"/>
      <c r="S512" s="180"/>
      <c r="T512" s="180"/>
      <c r="U512" s="180"/>
      <c r="V512" s="180"/>
      <c r="W512" s="180"/>
      <c r="X512" s="180"/>
      <c r="Y512" s="180"/>
    </row>
    <row r="513" spans="1:25" ht="12.75">
      <c r="A513" s="175"/>
      <c r="B513" s="180"/>
      <c r="C513" s="180"/>
      <c r="D513" s="180"/>
      <c r="E513" s="180"/>
      <c r="F513" s="180"/>
      <c r="G513" s="180"/>
      <c r="H513" s="180"/>
      <c r="I513" s="180"/>
      <c r="J513" s="180"/>
      <c r="K513" s="180"/>
      <c r="L513" s="180"/>
      <c r="M513" s="180"/>
      <c r="N513" s="180"/>
      <c r="O513" s="180"/>
      <c r="P513" s="180"/>
      <c r="Q513" s="180"/>
      <c r="R513" s="180"/>
      <c r="S513" s="180"/>
      <c r="T513" s="180"/>
      <c r="U513" s="180"/>
      <c r="V513" s="180"/>
      <c r="W513" s="180"/>
      <c r="X513" s="180"/>
      <c r="Y513" s="180"/>
    </row>
    <row r="514" spans="1:25" ht="12.75">
      <c r="A514" s="175"/>
      <c r="B514" s="180"/>
      <c r="C514" s="180"/>
      <c r="D514" s="180"/>
      <c r="E514" s="180"/>
      <c r="F514" s="180"/>
      <c r="G514" s="180"/>
      <c r="H514" s="180"/>
      <c r="I514" s="180"/>
      <c r="J514" s="180"/>
      <c r="K514" s="180"/>
      <c r="L514" s="180"/>
      <c r="M514" s="180"/>
      <c r="N514" s="180"/>
      <c r="O514" s="180"/>
      <c r="P514" s="180"/>
      <c r="Q514" s="180"/>
      <c r="R514" s="180"/>
      <c r="S514" s="180"/>
      <c r="T514" s="180"/>
      <c r="U514" s="180"/>
      <c r="V514" s="180"/>
      <c r="W514" s="180"/>
      <c r="X514" s="180"/>
      <c r="Y514" s="180"/>
    </row>
    <row r="515" spans="1:25" ht="12.75">
      <c r="A515" s="175"/>
      <c r="B515" s="180"/>
      <c r="C515" s="180"/>
      <c r="D515" s="180"/>
      <c r="E515" s="180"/>
      <c r="F515" s="180"/>
      <c r="G515" s="180"/>
      <c r="H515" s="180"/>
      <c r="I515" s="180"/>
      <c r="J515" s="180"/>
      <c r="K515" s="180"/>
      <c r="L515" s="180"/>
      <c r="M515" s="180"/>
      <c r="N515" s="180"/>
      <c r="O515" s="180"/>
      <c r="P515" s="180"/>
      <c r="Q515" s="180"/>
      <c r="R515" s="180"/>
      <c r="S515" s="180"/>
      <c r="T515" s="180"/>
      <c r="U515" s="180"/>
      <c r="V515" s="180"/>
      <c r="W515" s="180"/>
      <c r="X515" s="180"/>
      <c r="Y515" s="180"/>
    </row>
    <row r="516" spans="1:25" ht="12.75">
      <c r="A516" s="175"/>
      <c r="B516" s="180"/>
      <c r="C516" s="180"/>
      <c r="D516" s="180"/>
      <c r="E516" s="180"/>
      <c r="F516" s="180"/>
      <c r="G516" s="180"/>
      <c r="H516" s="180"/>
      <c r="I516" s="180"/>
      <c r="J516" s="180"/>
      <c r="K516" s="180"/>
      <c r="L516" s="180"/>
      <c r="M516" s="180"/>
      <c r="N516" s="180"/>
      <c r="O516" s="180"/>
      <c r="P516" s="180"/>
      <c r="Q516" s="180"/>
      <c r="R516" s="180"/>
      <c r="S516" s="180"/>
      <c r="T516" s="180"/>
      <c r="U516" s="180"/>
      <c r="V516" s="180"/>
      <c r="W516" s="180"/>
      <c r="X516" s="180"/>
      <c r="Y516" s="180"/>
    </row>
    <row r="517" spans="1:25" ht="12.75">
      <c r="A517" s="175"/>
      <c r="B517" s="180"/>
      <c r="C517" s="180"/>
      <c r="D517" s="180"/>
      <c r="E517" s="180"/>
      <c r="F517" s="180"/>
      <c r="G517" s="180"/>
      <c r="H517" s="180"/>
      <c r="I517" s="180"/>
      <c r="J517" s="180"/>
      <c r="K517" s="180"/>
      <c r="L517" s="180"/>
      <c r="M517" s="180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0"/>
    </row>
    <row r="518" spans="1:25" ht="12.75">
      <c r="A518" s="175"/>
      <c r="B518" s="180"/>
      <c r="C518" s="180"/>
      <c r="D518" s="180"/>
      <c r="E518" s="180"/>
      <c r="F518" s="180"/>
      <c r="G518" s="180"/>
      <c r="H518" s="180"/>
      <c r="I518" s="180"/>
      <c r="J518" s="180"/>
      <c r="K518" s="180"/>
      <c r="L518" s="180"/>
      <c r="M518" s="180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0"/>
    </row>
    <row r="519" spans="1:25" ht="12.75">
      <c r="A519" s="175"/>
      <c r="B519" s="180"/>
      <c r="C519" s="180"/>
      <c r="D519" s="180"/>
      <c r="E519" s="180"/>
      <c r="F519" s="180"/>
      <c r="G519" s="180"/>
      <c r="H519" s="180"/>
      <c r="I519" s="180"/>
      <c r="J519" s="180"/>
      <c r="K519" s="180"/>
      <c r="L519" s="180"/>
      <c r="M519" s="180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0"/>
    </row>
    <row r="520" spans="1:25" ht="12.75">
      <c r="A520" s="175"/>
      <c r="B520" s="180"/>
      <c r="C520" s="180"/>
      <c r="D520" s="180"/>
      <c r="E520" s="180"/>
      <c r="F520" s="180"/>
      <c r="G520" s="180"/>
      <c r="H520" s="180"/>
      <c r="I520" s="180"/>
      <c r="J520" s="180"/>
      <c r="K520" s="180"/>
      <c r="L520" s="180"/>
      <c r="M520" s="180"/>
      <c r="N520" s="180"/>
      <c r="O520" s="180"/>
      <c r="P520" s="180"/>
      <c r="Q520" s="180"/>
      <c r="R520" s="180"/>
      <c r="S520" s="180"/>
      <c r="T520" s="180"/>
      <c r="U520" s="180"/>
      <c r="V520" s="180"/>
      <c r="W520" s="180"/>
      <c r="X520" s="180"/>
      <c r="Y520" s="180"/>
    </row>
    <row r="521" spans="1:25" ht="12.75">
      <c r="A521" s="175"/>
      <c r="B521" s="180"/>
      <c r="C521" s="180"/>
      <c r="D521" s="180"/>
      <c r="E521" s="180"/>
      <c r="F521" s="180"/>
      <c r="G521" s="180"/>
      <c r="H521" s="180"/>
      <c r="I521" s="180"/>
      <c r="J521" s="180"/>
      <c r="K521" s="180"/>
      <c r="L521" s="180"/>
      <c r="M521" s="180"/>
      <c r="N521" s="180"/>
      <c r="O521" s="180"/>
      <c r="P521" s="180"/>
      <c r="Q521" s="180"/>
      <c r="R521" s="180"/>
      <c r="S521" s="180"/>
      <c r="T521" s="180"/>
      <c r="U521" s="180"/>
      <c r="V521" s="180"/>
      <c r="W521" s="180"/>
      <c r="X521" s="180"/>
      <c r="Y521" s="180"/>
    </row>
    <row r="522" spans="1:25" ht="12.75">
      <c r="A522" s="175"/>
      <c r="B522" s="180"/>
      <c r="C522" s="180"/>
      <c r="D522" s="180"/>
      <c r="E522" s="180"/>
      <c r="F522" s="180"/>
      <c r="G522" s="180"/>
      <c r="H522" s="180"/>
      <c r="I522" s="180"/>
      <c r="J522" s="180"/>
      <c r="K522" s="180"/>
      <c r="L522" s="180"/>
      <c r="M522" s="180"/>
      <c r="N522" s="180"/>
      <c r="O522" s="180"/>
      <c r="P522" s="180"/>
      <c r="Q522" s="180"/>
      <c r="R522" s="180"/>
      <c r="S522" s="180"/>
      <c r="T522" s="180"/>
      <c r="U522" s="180"/>
      <c r="V522" s="180"/>
      <c r="W522" s="180"/>
      <c r="X522" s="180"/>
      <c r="Y522" s="180"/>
    </row>
    <row r="523" spans="1:25" ht="12.75">
      <c r="A523" s="175"/>
      <c r="B523" s="180"/>
      <c r="C523" s="180"/>
      <c r="D523" s="180"/>
      <c r="E523" s="180"/>
      <c r="F523" s="180"/>
      <c r="G523" s="180"/>
      <c r="H523" s="180"/>
      <c r="I523" s="180"/>
      <c r="J523" s="180"/>
      <c r="K523" s="180"/>
      <c r="L523" s="180"/>
      <c r="M523" s="180"/>
      <c r="N523" s="180"/>
      <c r="O523" s="180"/>
      <c r="P523" s="180"/>
      <c r="Q523" s="180"/>
      <c r="R523" s="180"/>
      <c r="S523" s="180"/>
      <c r="T523" s="180"/>
      <c r="U523" s="180"/>
      <c r="V523" s="180"/>
      <c r="W523" s="180"/>
      <c r="X523" s="180"/>
      <c r="Y523" s="180"/>
    </row>
    <row r="524" spans="1:25" ht="12.75">
      <c r="A524" s="175"/>
      <c r="B524" s="180"/>
      <c r="C524" s="180"/>
      <c r="D524" s="180"/>
      <c r="E524" s="180"/>
      <c r="F524" s="180"/>
      <c r="G524" s="180"/>
      <c r="H524" s="180"/>
      <c r="I524" s="180"/>
      <c r="J524" s="180"/>
      <c r="K524" s="180"/>
      <c r="L524" s="180"/>
      <c r="M524" s="180"/>
      <c r="N524" s="180"/>
      <c r="O524" s="180"/>
      <c r="P524" s="180"/>
      <c r="Q524" s="180"/>
      <c r="R524" s="180"/>
      <c r="S524" s="180"/>
      <c r="T524" s="180"/>
      <c r="U524" s="180"/>
      <c r="V524" s="180"/>
      <c r="W524" s="180"/>
      <c r="X524" s="180"/>
      <c r="Y524" s="180"/>
    </row>
    <row r="525" spans="1:25" ht="12.75">
      <c r="A525" s="175"/>
      <c r="B525" s="180"/>
      <c r="C525" s="180"/>
      <c r="D525" s="180"/>
      <c r="E525" s="180"/>
      <c r="F525" s="180"/>
      <c r="G525" s="180"/>
      <c r="H525" s="180"/>
      <c r="I525" s="180"/>
      <c r="J525" s="180"/>
      <c r="K525" s="180"/>
      <c r="L525" s="180"/>
      <c r="M525" s="180"/>
      <c r="N525" s="180"/>
      <c r="O525" s="180"/>
      <c r="P525" s="180"/>
      <c r="Q525" s="180"/>
      <c r="R525" s="180"/>
      <c r="S525" s="180"/>
      <c r="T525" s="180"/>
      <c r="U525" s="180"/>
      <c r="V525" s="180"/>
      <c r="W525" s="180"/>
      <c r="X525" s="180"/>
      <c r="Y525" s="180"/>
    </row>
    <row r="526" spans="1:25" ht="12.75">
      <c r="A526" s="175"/>
      <c r="B526" s="180"/>
      <c r="C526" s="180"/>
      <c r="D526" s="180"/>
      <c r="E526" s="180"/>
      <c r="F526" s="180"/>
      <c r="G526" s="180"/>
      <c r="H526" s="180"/>
      <c r="I526" s="180"/>
      <c r="J526" s="180"/>
      <c r="K526" s="180"/>
      <c r="L526" s="180"/>
      <c r="M526" s="180"/>
      <c r="N526" s="180"/>
      <c r="O526" s="180"/>
      <c r="P526" s="180"/>
      <c r="Q526" s="180"/>
      <c r="R526" s="180"/>
      <c r="S526" s="180"/>
      <c r="T526" s="180"/>
      <c r="U526" s="180"/>
      <c r="V526" s="180"/>
      <c r="W526" s="180"/>
      <c r="X526" s="180"/>
      <c r="Y526" s="180"/>
    </row>
    <row r="527" spans="1:25" ht="12.75">
      <c r="A527" s="175"/>
      <c r="B527" s="180"/>
      <c r="C527" s="180"/>
      <c r="D527" s="180"/>
      <c r="E527" s="180"/>
      <c r="F527" s="180"/>
      <c r="G527" s="180"/>
      <c r="H527" s="180"/>
      <c r="I527" s="180"/>
      <c r="J527" s="180"/>
      <c r="K527" s="180"/>
      <c r="L527" s="180"/>
      <c r="M527" s="180"/>
      <c r="N527" s="180"/>
      <c r="O527" s="180"/>
      <c r="P527" s="180"/>
      <c r="Q527" s="180"/>
      <c r="R527" s="180"/>
      <c r="S527" s="180"/>
      <c r="T527" s="180"/>
      <c r="U527" s="180"/>
      <c r="V527" s="180"/>
      <c r="W527" s="180"/>
      <c r="X527" s="180"/>
      <c r="Y527" s="180"/>
    </row>
    <row r="528" spans="1:25" ht="12.75">
      <c r="A528" s="175"/>
      <c r="B528" s="180"/>
      <c r="C528" s="180"/>
      <c r="D528" s="180"/>
      <c r="E528" s="180"/>
      <c r="F528" s="180"/>
      <c r="G528" s="180"/>
      <c r="H528" s="180"/>
      <c r="I528" s="180"/>
      <c r="J528" s="180"/>
      <c r="K528" s="180"/>
      <c r="L528" s="180"/>
      <c r="M528" s="180"/>
      <c r="N528" s="180"/>
      <c r="O528" s="180"/>
      <c r="P528" s="180"/>
      <c r="Q528" s="180"/>
      <c r="R528" s="180"/>
      <c r="S528" s="180"/>
      <c r="T528" s="180"/>
      <c r="U528" s="180"/>
      <c r="V528" s="180"/>
      <c r="W528" s="180"/>
      <c r="X528" s="180"/>
      <c r="Y528" s="180"/>
    </row>
    <row r="529" spans="1:25" ht="12.75">
      <c r="A529" s="175"/>
      <c r="B529" s="180"/>
      <c r="C529" s="180"/>
      <c r="D529" s="180"/>
      <c r="E529" s="180"/>
      <c r="F529" s="180"/>
      <c r="G529" s="180"/>
      <c r="H529" s="180"/>
      <c r="I529" s="180"/>
      <c r="J529" s="180"/>
      <c r="K529" s="180"/>
      <c r="L529" s="180"/>
      <c r="M529" s="180"/>
      <c r="N529" s="180"/>
      <c r="O529" s="180"/>
      <c r="P529" s="180"/>
      <c r="Q529" s="180"/>
      <c r="R529" s="180"/>
      <c r="S529" s="180"/>
      <c r="T529" s="180"/>
      <c r="U529" s="180"/>
      <c r="V529" s="180"/>
      <c r="W529" s="180"/>
      <c r="X529" s="180"/>
      <c r="Y529" s="180"/>
    </row>
    <row r="530" spans="1:25" ht="12.75">
      <c r="A530" s="175"/>
      <c r="B530" s="180"/>
      <c r="C530" s="180"/>
      <c r="D530" s="180"/>
      <c r="E530" s="180"/>
      <c r="F530" s="180"/>
      <c r="G530" s="180"/>
      <c r="H530" s="180"/>
      <c r="I530" s="180"/>
      <c r="J530" s="180"/>
      <c r="K530" s="180"/>
      <c r="L530" s="180"/>
      <c r="M530" s="180"/>
      <c r="N530" s="180"/>
      <c r="O530" s="180"/>
      <c r="P530" s="180"/>
      <c r="Q530" s="180"/>
      <c r="R530" s="180"/>
      <c r="S530" s="180"/>
      <c r="T530" s="180"/>
      <c r="U530" s="180"/>
      <c r="V530" s="180"/>
      <c r="W530" s="180"/>
      <c r="X530" s="180"/>
      <c r="Y530" s="180"/>
    </row>
    <row r="531" spans="1:25" ht="12.75">
      <c r="A531" s="175"/>
      <c r="B531" s="180"/>
      <c r="C531" s="180"/>
      <c r="D531" s="180"/>
      <c r="E531" s="180"/>
      <c r="F531" s="180"/>
      <c r="G531" s="180"/>
      <c r="H531" s="180"/>
      <c r="I531" s="180"/>
      <c r="J531" s="180"/>
      <c r="K531" s="180"/>
      <c r="L531" s="180"/>
      <c r="M531" s="180"/>
      <c r="N531" s="180"/>
      <c r="O531" s="180"/>
      <c r="P531" s="180"/>
      <c r="Q531" s="180"/>
      <c r="R531" s="180"/>
      <c r="S531" s="180"/>
      <c r="T531" s="180"/>
      <c r="U531" s="180"/>
      <c r="V531" s="180"/>
      <c r="W531" s="180"/>
      <c r="X531" s="180"/>
      <c r="Y531" s="180"/>
    </row>
    <row r="532" spans="1:25" ht="12.75">
      <c r="A532" s="175"/>
      <c r="B532" s="180"/>
      <c r="C532" s="180"/>
      <c r="D532" s="180"/>
      <c r="E532" s="180"/>
      <c r="F532" s="180"/>
      <c r="G532" s="180"/>
      <c r="H532" s="180"/>
      <c r="I532" s="180"/>
      <c r="J532" s="180"/>
      <c r="K532" s="180"/>
      <c r="L532" s="180"/>
      <c r="M532" s="180"/>
      <c r="N532" s="180"/>
      <c r="O532" s="180"/>
      <c r="P532" s="180"/>
      <c r="Q532" s="180"/>
      <c r="R532" s="180"/>
      <c r="S532" s="180"/>
      <c r="T532" s="180"/>
      <c r="U532" s="180"/>
      <c r="V532" s="180"/>
      <c r="W532" s="180"/>
      <c r="X532" s="180"/>
      <c r="Y532" s="180"/>
    </row>
    <row r="533" spans="1:25" ht="12.75">
      <c r="A533" s="175"/>
      <c r="B533" s="180"/>
      <c r="C533" s="180"/>
      <c r="D533" s="180"/>
      <c r="E533" s="180"/>
      <c r="F533" s="180"/>
      <c r="G533" s="180"/>
      <c r="H533" s="180"/>
      <c r="I533" s="180"/>
      <c r="J533" s="180"/>
      <c r="K533" s="180"/>
      <c r="L533" s="180"/>
      <c r="M533" s="180"/>
      <c r="N533" s="180"/>
      <c r="O533" s="180"/>
      <c r="P533" s="180"/>
      <c r="Q533" s="180"/>
      <c r="R533" s="180"/>
      <c r="S533" s="180"/>
      <c r="T533" s="180"/>
      <c r="U533" s="180"/>
      <c r="V533" s="180"/>
      <c r="W533" s="180"/>
      <c r="X533" s="180"/>
      <c r="Y533" s="180"/>
    </row>
    <row r="534" spans="1:25" ht="12.75">
      <c r="A534" s="175"/>
      <c r="B534" s="180"/>
      <c r="C534" s="180"/>
      <c r="D534" s="180"/>
      <c r="E534" s="180"/>
      <c r="F534" s="180"/>
      <c r="G534" s="180"/>
      <c r="H534" s="180"/>
      <c r="I534" s="180"/>
      <c r="J534" s="180"/>
      <c r="K534" s="180"/>
      <c r="L534" s="180"/>
      <c r="M534" s="180"/>
      <c r="N534" s="180"/>
      <c r="O534" s="180"/>
      <c r="P534" s="180"/>
      <c r="Q534" s="180"/>
      <c r="R534" s="180"/>
      <c r="S534" s="180"/>
      <c r="T534" s="180"/>
      <c r="U534" s="180"/>
      <c r="V534" s="180"/>
      <c r="W534" s="180"/>
      <c r="X534" s="180"/>
      <c r="Y534" s="180"/>
    </row>
    <row r="535" spans="1:25" ht="12.75">
      <c r="A535" s="175"/>
      <c r="B535" s="180"/>
      <c r="C535" s="180"/>
      <c r="D535" s="180"/>
      <c r="E535" s="180"/>
      <c r="F535" s="180"/>
      <c r="G535" s="180"/>
      <c r="H535" s="180"/>
      <c r="I535" s="180"/>
      <c r="J535" s="180"/>
      <c r="K535" s="180"/>
      <c r="L535" s="180"/>
      <c r="M535" s="180"/>
      <c r="N535" s="180"/>
      <c r="O535" s="180"/>
      <c r="P535" s="180"/>
      <c r="Q535" s="180"/>
      <c r="R535" s="180"/>
      <c r="S535" s="180"/>
      <c r="T535" s="180"/>
      <c r="U535" s="180"/>
      <c r="V535" s="180"/>
      <c r="W535" s="180"/>
      <c r="X535" s="180"/>
      <c r="Y535" s="180"/>
    </row>
    <row r="536" spans="1:25" ht="12.75">
      <c r="A536" s="175"/>
      <c r="B536" s="180"/>
      <c r="C536" s="180"/>
      <c r="D536" s="180"/>
      <c r="E536" s="180"/>
      <c r="F536" s="180"/>
      <c r="G536" s="180"/>
      <c r="H536" s="180"/>
      <c r="I536" s="180"/>
      <c r="J536" s="180"/>
      <c r="K536" s="180"/>
      <c r="L536" s="180"/>
      <c r="M536" s="180"/>
      <c r="N536" s="180"/>
      <c r="O536" s="180"/>
      <c r="P536" s="180"/>
      <c r="Q536" s="180"/>
      <c r="R536" s="180"/>
      <c r="S536" s="180"/>
      <c r="T536" s="180"/>
      <c r="U536" s="180"/>
      <c r="V536" s="180"/>
      <c r="W536" s="180"/>
      <c r="X536" s="180"/>
      <c r="Y536" s="180"/>
    </row>
    <row r="537" spans="1:25" ht="12.75">
      <c r="A537" s="175"/>
      <c r="B537" s="180"/>
      <c r="C537" s="180"/>
      <c r="D537" s="180"/>
      <c r="E537" s="180"/>
      <c r="F537" s="180"/>
      <c r="G537" s="180"/>
      <c r="H537" s="180"/>
      <c r="I537" s="180"/>
      <c r="J537" s="180"/>
      <c r="K537" s="180"/>
      <c r="L537" s="180"/>
      <c r="M537" s="180"/>
      <c r="N537" s="180"/>
      <c r="O537" s="180"/>
      <c r="P537" s="180"/>
      <c r="Q537" s="180"/>
      <c r="R537" s="180"/>
      <c r="S537" s="180"/>
      <c r="T537" s="180"/>
      <c r="U537" s="180"/>
      <c r="V537" s="180"/>
      <c r="W537" s="180"/>
      <c r="X537" s="180"/>
      <c r="Y537" s="180"/>
    </row>
    <row r="538" spans="1:25" ht="12.75">
      <c r="A538" s="175"/>
      <c r="B538" s="180"/>
      <c r="C538" s="180"/>
      <c r="D538" s="180"/>
      <c r="E538" s="180"/>
      <c r="F538" s="180"/>
      <c r="G538" s="180"/>
      <c r="H538" s="180"/>
      <c r="I538" s="180"/>
      <c r="J538" s="180"/>
      <c r="K538" s="180"/>
      <c r="L538" s="180"/>
      <c r="M538" s="180"/>
      <c r="N538" s="180"/>
      <c r="O538" s="180"/>
      <c r="P538" s="180"/>
      <c r="Q538" s="180"/>
      <c r="R538" s="180"/>
      <c r="S538" s="180"/>
      <c r="T538" s="180"/>
      <c r="U538" s="180"/>
      <c r="V538" s="180"/>
      <c r="W538" s="180"/>
      <c r="X538" s="180"/>
      <c r="Y538" s="180"/>
    </row>
    <row r="539" spans="1:25" ht="12.75">
      <c r="A539" s="175"/>
      <c r="B539" s="180"/>
      <c r="C539" s="180"/>
      <c r="D539" s="180"/>
      <c r="E539" s="180"/>
      <c r="F539" s="180"/>
      <c r="G539" s="180"/>
      <c r="H539" s="180"/>
      <c r="I539" s="180"/>
      <c r="J539" s="180"/>
      <c r="K539" s="180"/>
      <c r="L539" s="180"/>
      <c r="M539" s="180"/>
      <c r="N539" s="180"/>
      <c r="O539" s="180"/>
      <c r="P539" s="180"/>
      <c r="Q539" s="180"/>
      <c r="R539" s="180"/>
      <c r="S539" s="180"/>
      <c r="T539" s="180"/>
      <c r="U539" s="180"/>
      <c r="V539" s="180"/>
      <c r="W539" s="180"/>
      <c r="X539" s="180"/>
      <c r="Y539" s="180"/>
    </row>
    <row r="540" spans="1:25" ht="12.75">
      <c r="A540" s="175"/>
      <c r="B540" s="180"/>
      <c r="C540" s="180"/>
      <c r="D540" s="180"/>
      <c r="E540" s="180"/>
      <c r="F540" s="180"/>
      <c r="G540" s="180"/>
      <c r="H540" s="180"/>
      <c r="I540" s="180"/>
      <c r="J540" s="180"/>
      <c r="K540" s="180"/>
      <c r="L540" s="180"/>
      <c r="M540" s="180"/>
      <c r="N540" s="180"/>
      <c r="O540" s="180"/>
      <c r="P540" s="180"/>
      <c r="Q540" s="180"/>
      <c r="R540" s="180"/>
      <c r="S540" s="180"/>
      <c r="T540" s="180"/>
      <c r="U540" s="180"/>
      <c r="V540" s="180"/>
      <c r="W540" s="180"/>
      <c r="X540" s="180"/>
      <c r="Y540" s="180"/>
    </row>
    <row r="541" spans="1:25" ht="12.75">
      <c r="A541" s="175"/>
      <c r="B541" s="180"/>
      <c r="C541" s="180"/>
      <c r="D541" s="180"/>
      <c r="E541" s="180"/>
      <c r="F541" s="180"/>
      <c r="G541" s="180"/>
      <c r="H541" s="180"/>
      <c r="I541" s="180"/>
      <c r="J541" s="180"/>
      <c r="K541" s="180"/>
      <c r="L541" s="180"/>
      <c r="M541" s="180"/>
      <c r="N541" s="180"/>
      <c r="O541" s="180"/>
      <c r="P541" s="180"/>
      <c r="Q541" s="180"/>
      <c r="R541" s="180"/>
      <c r="S541" s="180"/>
      <c r="T541" s="180"/>
      <c r="U541" s="180"/>
      <c r="V541" s="180"/>
      <c r="W541" s="180"/>
      <c r="X541" s="180"/>
      <c r="Y541" s="180"/>
    </row>
    <row r="542" spans="1:25" ht="12.75">
      <c r="A542" s="175"/>
      <c r="B542" s="180"/>
      <c r="C542" s="180"/>
      <c r="D542" s="180"/>
      <c r="E542" s="180"/>
      <c r="F542" s="180"/>
      <c r="G542" s="180"/>
      <c r="H542" s="180"/>
      <c r="I542" s="180"/>
      <c r="J542" s="180"/>
      <c r="K542" s="180"/>
      <c r="L542" s="180"/>
      <c r="M542" s="180"/>
      <c r="N542" s="180"/>
      <c r="O542" s="180"/>
      <c r="P542" s="180"/>
      <c r="Q542" s="180"/>
      <c r="R542" s="180"/>
      <c r="S542" s="180"/>
      <c r="T542" s="180"/>
      <c r="U542" s="180"/>
      <c r="V542" s="180"/>
      <c r="W542" s="180"/>
      <c r="X542" s="180"/>
      <c r="Y542" s="180"/>
    </row>
    <row r="543" spans="1:25" ht="12.75">
      <c r="A543" s="175"/>
      <c r="B543" s="180"/>
      <c r="C543" s="180"/>
      <c r="D543" s="180"/>
      <c r="E543" s="180"/>
      <c r="F543" s="180"/>
      <c r="G543" s="180"/>
      <c r="H543" s="180"/>
      <c r="I543" s="180"/>
      <c r="J543" s="180"/>
      <c r="K543" s="180"/>
      <c r="L543" s="180"/>
      <c r="M543" s="180"/>
      <c r="N543" s="180"/>
      <c r="O543" s="180"/>
      <c r="P543" s="180"/>
      <c r="Q543" s="180"/>
      <c r="R543" s="180"/>
      <c r="S543" s="180"/>
      <c r="T543" s="180"/>
      <c r="U543" s="180"/>
      <c r="V543" s="180"/>
      <c r="W543" s="180"/>
      <c r="X543" s="180"/>
      <c r="Y543" s="180"/>
    </row>
    <row r="544" spans="1:25" ht="12.75">
      <c r="A544" s="175"/>
      <c r="B544" s="180"/>
      <c r="C544" s="180"/>
      <c r="D544" s="180"/>
      <c r="E544" s="180"/>
      <c r="F544" s="180"/>
      <c r="G544" s="180"/>
      <c r="H544" s="180"/>
      <c r="I544" s="180"/>
      <c r="J544" s="180"/>
      <c r="K544" s="180"/>
      <c r="L544" s="180"/>
      <c r="M544" s="180"/>
      <c r="N544" s="180"/>
      <c r="O544" s="180"/>
      <c r="P544" s="180"/>
      <c r="Q544" s="180"/>
      <c r="R544" s="180"/>
      <c r="S544" s="180"/>
      <c r="T544" s="180"/>
      <c r="U544" s="180"/>
      <c r="V544" s="180"/>
      <c r="W544" s="180"/>
      <c r="X544" s="180"/>
      <c r="Y544" s="180"/>
    </row>
    <row r="545" spans="1:25" ht="12.75">
      <c r="A545" s="175"/>
      <c r="B545" s="180"/>
      <c r="C545" s="180"/>
      <c r="D545" s="180"/>
      <c r="E545" s="180"/>
      <c r="F545" s="180"/>
      <c r="G545" s="180"/>
      <c r="H545" s="180"/>
      <c r="I545" s="180"/>
      <c r="J545" s="180"/>
      <c r="K545" s="180"/>
      <c r="L545" s="180"/>
      <c r="M545" s="180"/>
      <c r="N545" s="180"/>
      <c r="O545" s="180"/>
      <c r="P545" s="180"/>
      <c r="Q545" s="180"/>
      <c r="R545" s="180"/>
      <c r="S545" s="180"/>
      <c r="T545" s="180"/>
      <c r="U545" s="180"/>
      <c r="V545" s="180"/>
      <c r="W545" s="180"/>
      <c r="X545" s="180"/>
      <c r="Y545" s="180"/>
    </row>
    <row r="546" spans="1:25" ht="12.75">
      <c r="A546" s="175"/>
      <c r="B546" s="180"/>
      <c r="C546" s="180"/>
      <c r="D546" s="180"/>
      <c r="E546" s="180"/>
      <c r="F546" s="180"/>
      <c r="G546" s="180"/>
      <c r="H546" s="180"/>
      <c r="I546" s="180"/>
      <c r="J546" s="180"/>
      <c r="K546" s="180"/>
      <c r="L546" s="180"/>
      <c r="M546" s="180"/>
      <c r="N546" s="180"/>
      <c r="O546" s="180"/>
      <c r="P546" s="180"/>
      <c r="Q546" s="180"/>
      <c r="R546" s="180"/>
      <c r="S546" s="180"/>
      <c r="T546" s="180"/>
      <c r="U546" s="180"/>
      <c r="V546" s="180"/>
      <c r="W546" s="180"/>
      <c r="X546" s="180"/>
      <c r="Y546" s="180"/>
    </row>
    <row r="547" spans="1:25" ht="12.75">
      <c r="A547" s="175"/>
      <c r="B547" s="180"/>
      <c r="C547" s="180"/>
      <c r="D547" s="180"/>
      <c r="E547" s="180"/>
      <c r="F547" s="180"/>
      <c r="G547" s="180"/>
      <c r="H547" s="180"/>
      <c r="I547" s="180"/>
      <c r="J547" s="180"/>
      <c r="K547" s="180"/>
      <c r="L547" s="180"/>
      <c r="M547" s="180"/>
      <c r="N547" s="180"/>
      <c r="O547" s="180"/>
      <c r="P547" s="180"/>
      <c r="Q547" s="180"/>
      <c r="R547" s="180"/>
      <c r="S547" s="180"/>
      <c r="T547" s="180"/>
      <c r="U547" s="180"/>
      <c r="V547" s="180"/>
      <c r="W547" s="180"/>
      <c r="X547" s="180"/>
      <c r="Y547" s="180"/>
    </row>
    <row r="548" spans="1:25" ht="12.75">
      <c r="A548" s="175"/>
      <c r="B548" s="180"/>
      <c r="C548" s="180"/>
      <c r="D548" s="180"/>
      <c r="E548" s="180"/>
      <c r="F548" s="180"/>
      <c r="G548" s="180"/>
      <c r="H548" s="180"/>
      <c r="I548" s="180"/>
      <c r="J548" s="180"/>
      <c r="K548" s="180"/>
      <c r="L548" s="180"/>
      <c r="M548" s="180"/>
      <c r="N548" s="180"/>
      <c r="O548" s="180"/>
      <c r="P548" s="180"/>
      <c r="Q548" s="180"/>
      <c r="R548" s="180"/>
      <c r="S548" s="180"/>
      <c r="T548" s="180"/>
      <c r="U548" s="180"/>
      <c r="V548" s="180"/>
      <c r="W548" s="180"/>
      <c r="X548" s="180"/>
      <c r="Y548" s="180"/>
    </row>
    <row r="549" spans="1:25" ht="12.75">
      <c r="A549" s="175"/>
      <c r="B549" s="180"/>
      <c r="C549" s="180"/>
      <c r="D549" s="180"/>
      <c r="E549" s="180"/>
      <c r="F549" s="180"/>
      <c r="G549" s="180"/>
      <c r="H549" s="180"/>
      <c r="I549" s="180"/>
      <c r="J549" s="180"/>
      <c r="K549" s="180"/>
      <c r="L549" s="180"/>
      <c r="M549" s="180"/>
      <c r="N549" s="180"/>
      <c r="O549" s="180"/>
      <c r="P549" s="180"/>
      <c r="Q549" s="180"/>
      <c r="R549" s="180"/>
      <c r="S549" s="180"/>
      <c r="T549" s="180"/>
      <c r="U549" s="180"/>
      <c r="V549" s="180"/>
      <c r="W549" s="180"/>
      <c r="X549" s="180"/>
      <c r="Y549" s="180"/>
    </row>
    <row r="550" spans="1:25" ht="12.75">
      <c r="A550" s="175"/>
      <c r="B550" s="180"/>
      <c r="C550" s="180"/>
      <c r="D550" s="180"/>
      <c r="E550" s="180"/>
      <c r="F550" s="180"/>
      <c r="G550" s="180"/>
      <c r="H550" s="180"/>
      <c r="I550" s="180"/>
      <c r="J550" s="180"/>
      <c r="K550" s="180"/>
      <c r="L550" s="180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</row>
    <row r="551" spans="1:25" ht="12.75">
      <c r="A551" s="175"/>
      <c r="B551" s="180"/>
      <c r="C551" s="180"/>
      <c r="D551" s="180"/>
      <c r="E551" s="180"/>
      <c r="F551" s="180"/>
      <c r="G551" s="180"/>
      <c r="H551" s="180"/>
      <c r="I551" s="180"/>
      <c r="J551" s="180"/>
      <c r="K551" s="180"/>
      <c r="L551" s="180"/>
      <c r="M551" s="180"/>
      <c r="N551" s="180"/>
      <c r="O551" s="180"/>
      <c r="P551" s="180"/>
      <c r="Q551" s="180"/>
      <c r="R551" s="180"/>
      <c r="S551" s="180"/>
      <c r="T551" s="180"/>
      <c r="U551" s="180"/>
      <c r="V551" s="180"/>
      <c r="W551" s="180"/>
      <c r="X551" s="180"/>
      <c r="Y551" s="180"/>
    </row>
    <row r="552" spans="1:25" ht="12.75">
      <c r="A552" s="175"/>
      <c r="B552" s="180"/>
      <c r="C552" s="180"/>
      <c r="D552" s="180"/>
      <c r="E552" s="180"/>
      <c r="F552" s="180"/>
      <c r="G552" s="180"/>
      <c r="H552" s="180"/>
      <c r="I552" s="180"/>
      <c r="J552" s="180"/>
      <c r="K552" s="180"/>
      <c r="L552" s="180"/>
      <c r="M552" s="180"/>
      <c r="N552" s="180"/>
      <c r="O552" s="180"/>
      <c r="P552" s="180"/>
      <c r="Q552" s="180"/>
      <c r="R552" s="180"/>
      <c r="S552" s="180"/>
      <c r="T552" s="180"/>
      <c r="U552" s="180"/>
      <c r="V552" s="180"/>
      <c r="W552" s="180"/>
      <c r="X552" s="180"/>
      <c r="Y552" s="180"/>
    </row>
    <row r="553" spans="1:25" ht="12.75">
      <c r="A553" s="175"/>
      <c r="B553" s="180"/>
      <c r="C553" s="180"/>
      <c r="D553" s="180"/>
      <c r="E553" s="180"/>
      <c r="F553" s="180"/>
      <c r="G553" s="180"/>
      <c r="H553" s="180"/>
      <c r="I553" s="180"/>
      <c r="J553" s="180"/>
      <c r="K553" s="180"/>
      <c r="L553" s="180"/>
      <c r="M553" s="180"/>
      <c r="N553" s="180"/>
      <c r="O553" s="180"/>
      <c r="P553" s="180"/>
      <c r="Q553" s="180"/>
      <c r="R553" s="180"/>
      <c r="S553" s="180"/>
      <c r="T553" s="180"/>
      <c r="U553" s="180"/>
      <c r="V553" s="180"/>
      <c r="W553" s="180"/>
      <c r="X553" s="180"/>
      <c r="Y553" s="180"/>
    </row>
    <row r="554" spans="1:25" ht="12.75">
      <c r="A554" s="175"/>
      <c r="B554" s="180"/>
      <c r="C554" s="180"/>
      <c r="D554" s="180"/>
      <c r="E554" s="180"/>
      <c r="F554" s="180"/>
      <c r="G554" s="180"/>
      <c r="H554" s="180"/>
      <c r="I554" s="180"/>
      <c r="J554" s="180"/>
      <c r="K554" s="180"/>
      <c r="L554" s="180"/>
      <c r="M554" s="180"/>
      <c r="N554" s="180"/>
      <c r="O554" s="180"/>
      <c r="P554" s="180"/>
      <c r="Q554" s="180"/>
      <c r="R554" s="180"/>
      <c r="S554" s="180"/>
      <c r="T554" s="180"/>
      <c r="U554" s="180"/>
      <c r="V554" s="180"/>
      <c r="W554" s="180"/>
      <c r="X554" s="180"/>
      <c r="Y554" s="180"/>
    </row>
    <row r="555" spans="1:25" ht="12.75">
      <c r="A555" s="175"/>
      <c r="B555" s="180"/>
      <c r="C555" s="180"/>
      <c r="D555" s="180"/>
      <c r="E555" s="180"/>
      <c r="F555" s="180"/>
      <c r="G555" s="180"/>
      <c r="H555" s="180"/>
      <c r="I555" s="180"/>
      <c r="J555" s="180"/>
      <c r="K555" s="180"/>
      <c r="L555" s="180"/>
      <c r="M555" s="180"/>
      <c r="N555" s="180"/>
      <c r="O555" s="180"/>
      <c r="P555" s="180"/>
      <c r="Q555" s="180"/>
      <c r="R555" s="180"/>
      <c r="S555" s="180"/>
      <c r="T555" s="180"/>
      <c r="U555" s="180"/>
      <c r="V555" s="180"/>
      <c r="W555" s="180"/>
      <c r="X555" s="180"/>
      <c r="Y555" s="180"/>
    </row>
    <row r="556" spans="1:25" ht="12.75">
      <c r="A556" s="175"/>
      <c r="B556" s="180"/>
      <c r="C556" s="180"/>
      <c r="D556" s="180"/>
      <c r="E556" s="180"/>
      <c r="F556" s="180"/>
      <c r="G556" s="180"/>
      <c r="H556" s="180"/>
      <c r="I556" s="180"/>
      <c r="J556" s="180"/>
      <c r="K556" s="180"/>
      <c r="L556" s="180"/>
      <c r="M556" s="180"/>
      <c r="N556" s="180"/>
      <c r="O556" s="180"/>
      <c r="P556" s="180"/>
      <c r="Q556" s="180"/>
      <c r="R556" s="180"/>
      <c r="S556" s="180"/>
      <c r="T556" s="180"/>
      <c r="U556" s="180"/>
      <c r="V556" s="180"/>
      <c r="W556" s="180"/>
      <c r="X556" s="180"/>
      <c r="Y556" s="180"/>
    </row>
    <row r="557" spans="1:25" ht="12.75">
      <c r="A557" s="175"/>
      <c r="B557" s="180"/>
      <c r="C557" s="180"/>
      <c r="D557" s="180"/>
      <c r="E557" s="180"/>
      <c r="F557" s="180"/>
      <c r="G557" s="180"/>
      <c r="H557" s="180"/>
      <c r="I557" s="180"/>
      <c r="J557" s="180"/>
      <c r="K557" s="180"/>
      <c r="L557" s="180"/>
      <c r="M557" s="180"/>
      <c r="N557" s="180"/>
      <c r="O557" s="180"/>
      <c r="P557" s="180"/>
      <c r="Q557" s="180"/>
      <c r="R557" s="180"/>
      <c r="S557" s="180"/>
      <c r="T557" s="180"/>
      <c r="U557" s="180"/>
      <c r="V557" s="180"/>
      <c r="W557" s="180"/>
      <c r="X557" s="180"/>
      <c r="Y557" s="180"/>
    </row>
    <row r="558" spans="1:25" ht="12.75">
      <c r="A558" s="175"/>
      <c r="B558" s="180"/>
      <c r="C558" s="180"/>
      <c r="D558" s="180"/>
      <c r="E558" s="180"/>
      <c r="F558" s="180"/>
      <c r="G558" s="180"/>
      <c r="H558" s="180"/>
      <c r="I558" s="180"/>
      <c r="J558" s="180"/>
      <c r="K558" s="180"/>
      <c r="L558" s="180"/>
      <c r="M558" s="180"/>
      <c r="N558" s="180"/>
      <c r="O558" s="180"/>
      <c r="P558" s="180"/>
      <c r="Q558" s="180"/>
      <c r="R558" s="180"/>
      <c r="S558" s="180"/>
      <c r="T558" s="180"/>
      <c r="U558" s="180"/>
      <c r="V558" s="180"/>
      <c r="W558" s="180"/>
      <c r="X558" s="180"/>
      <c r="Y558" s="180"/>
    </row>
    <row r="559" spans="1:25" ht="12.75">
      <c r="A559" s="175"/>
      <c r="B559" s="180"/>
      <c r="C559" s="180"/>
      <c r="D559" s="180"/>
      <c r="E559" s="180"/>
      <c r="F559" s="180"/>
      <c r="G559" s="180"/>
      <c r="H559" s="180"/>
      <c r="I559" s="180"/>
      <c r="J559" s="180"/>
      <c r="K559" s="180"/>
      <c r="L559" s="180"/>
      <c r="M559" s="180"/>
      <c r="N559" s="180"/>
      <c r="O559" s="180"/>
      <c r="P559" s="180"/>
      <c r="Q559" s="180"/>
      <c r="R559" s="180"/>
      <c r="S559" s="180"/>
      <c r="T559" s="180"/>
      <c r="U559" s="180"/>
      <c r="V559" s="180"/>
      <c r="W559" s="180"/>
      <c r="X559" s="180"/>
      <c r="Y559" s="180"/>
    </row>
    <row r="560" spans="1:25" ht="12.75">
      <c r="A560" s="175"/>
      <c r="B560" s="180"/>
      <c r="C560" s="180"/>
      <c r="D560" s="180"/>
      <c r="E560" s="180"/>
      <c r="F560" s="180"/>
      <c r="G560" s="180"/>
      <c r="H560" s="180"/>
      <c r="I560" s="180"/>
      <c r="J560" s="180"/>
      <c r="K560" s="180"/>
      <c r="L560" s="180"/>
      <c r="M560" s="180"/>
      <c r="N560" s="180"/>
      <c r="O560" s="180"/>
      <c r="P560" s="180"/>
      <c r="Q560" s="180"/>
      <c r="R560" s="180"/>
      <c r="S560" s="180"/>
      <c r="T560" s="180"/>
      <c r="U560" s="180"/>
      <c r="V560" s="180"/>
      <c r="W560" s="180"/>
      <c r="X560" s="180"/>
      <c r="Y560" s="180"/>
    </row>
    <row r="561" spans="1:25" ht="12.75">
      <c r="A561" s="175"/>
      <c r="B561" s="180"/>
      <c r="C561" s="180"/>
      <c r="D561" s="180"/>
      <c r="E561" s="180"/>
      <c r="F561" s="180"/>
      <c r="G561" s="180"/>
      <c r="H561" s="180"/>
      <c r="I561" s="180"/>
      <c r="J561" s="180"/>
      <c r="K561" s="180"/>
      <c r="L561" s="180"/>
      <c r="M561" s="180"/>
      <c r="N561" s="180"/>
      <c r="O561" s="180"/>
      <c r="P561" s="180"/>
      <c r="Q561" s="180"/>
      <c r="R561" s="180"/>
      <c r="S561" s="180"/>
      <c r="T561" s="180"/>
      <c r="U561" s="180"/>
      <c r="V561" s="180"/>
      <c r="W561" s="180"/>
      <c r="X561" s="180"/>
      <c r="Y561" s="180"/>
    </row>
    <row r="562" spans="1:25" ht="12.75">
      <c r="A562" s="175"/>
      <c r="B562" s="180"/>
      <c r="C562" s="180"/>
      <c r="D562" s="180"/>
      <c r="E562" s="180"/>
      <c r="F562" s="180"/>
      <c r="G562" s="180"/>
      <c r="H562" s="180"/>
      <c r="I562" s="180"/>
      <c r="J562" s="180"/>
      <c r="K562" s="180"/>
      <c r="L562" s="180"/>
      <c r="M562" s="180"/>
      <c r="N562" s="180"/>
      <c r="O562" s="180"/>
      <c r="P562" s="180"/>
      <c r="Q562" s="180"/>
      <c r="R562" s="180"/>
      <c r="S562" s="180"/>
      <c r="T562" s="180"/>
      <c r="U562" s="180"/>
      <c r="V562" s="180"/>
      <c r="W562" s="180"/>
      <c r="X562" s="180"/>
      <c r="Y562" s="180"/>
    </row>
    <row r="563" spans="1:25" ht="12.75">
      <c r="A563" s="175"/>
      <c r="B563" s="180"/>
      <c r="C563" s="180"/>
      <c r="D563" s="180"/>
      <c r="E563" s="180"/>
      <c r="F563" s="180"/>
      <c r="G563" s="180"/>
      <c r="H563" s="180"/>
      <c r="I563" s="180"/>
      <c r="J563" s="180"/>
      <c r="K563" s="180"/>
      <c r="L563" s="180"/>
      <c r="M563" s="180"/>
      <c r="N563" s="180"/>
      <c r="O563" s="180"/>
      <c r="P563" s="180"/>
      <c r="Q563" s="180"/>
      <c r="R563" s="180"/>
      <c r="S563" s="180"/>
      <c r="T563" s="180"/>
      <c r="U563" s="180"/>
      <c r="V563" s="180"/>
      <c r="W563" s="180"/>
      <c r="X563" s="180"/>
      <c r="Y563" s="180"/>
    </row>
    <row r="564" spans="1:25" ht="12.75">
      <c r="A564" s="175"/>
      <c r="B564" s="180"/>
      <c r="C564" s="180"/>
      <c r="D564" s="180"/>
      <c r="E564" s="180"/>
      <c r="F564" s="180"/>
      <c r="G564" s="180"/>
      <c r="H564" s="180"/>
      <c r="I564" s="180"/>
      <c r="J564" s="180"/>
      <c r="K564" s="180"/>
      <c r="L564" s="180"/>
      <c r="M564" s="180"/>
      <c r="N564" s="180"/>
      <c r="O564" s="180"/>
      <c r="P564" s="180"/>
      <c r="Q564" s="180"/>
      <c r="R564" s="180"/>
      <c r="S564" s="180"/>
      <c r="T564" s="180"/>
      <c r="U564" s="180"/>
      <c r="V564" s="180"/>
      <c r="W564" s="180"/>
      <c r="X564" s="180"/>
      <c r="Y564" s="180"/>
    </row>
    <row r="565" spans="1:25" ht="12.75">
      <c r="A565" s="175"/>
      <c r="B565" s="180"/>
      <c r="C565" s="180"/>
      <c r="D565" s="180"/>
      <c r="E565" s="180"/>
      <c r="F565" s="180"/>
      <c r="G565" s="180"/>
      <c r="H565" s="180"/>
      <c r="I565" s="180"/>
      <c r="J565" s="180"/>
      <c r="K565" s="180"/>
      <c r="L565" s="180"/>
      <c r="M565" s="180"/>
      <c r="N565" s="180"/>
      <c r="O565" s="180"/>
      <c r="P565" s="180"/>
      <c r="Q565" s="180"/>
      <c r="R565" s="180"/>
      <c r="S565" s="180"/>
      <c r="T565" s="180"/>
      <c r="U565" s="180"/>
      <c r="V565" s="180"/>
      <c r="W565" s="180"/>
      <c r="X565" s="180"/>
      <c r="Y565" s="180"/>
    </row>
    <row r="566" spans="1:25" ht="12.75">
      <c r="A566" s="175"/>
      <c r="B566" s="180"/>
      <c r="C566" s="180"/>
      <c r="D566" s="180"/>
      <c r="E566" s="180"/>
      <c r="F566" s="180"/>
      <c r="G566" s="180"/>
      <c r="H566" s="180"/>
      <c r="I566" s="180"/>
      <c r="J566" s="180"/>
      <c r="K566" s="180"/>
      <c r="L566" s="180"/>
      <c r="M566" s="180"/>
      <c r="N566" s="180"/>
      <c r="O566" s="180"/>
      <c r="P566" s="180"/>
      <c r="Q566" s="180"/>
      <c r="R566" s="180"/>
      <c r="S566" s="180"/>
      <c r="T566" s="180"/>
      <c r="U566" s="180"/>
      <c r="V566" s="180"/>
      <c r="W566" s="180"/>
      <c r="X566" s="180"/>
      <c r="Y566" s="180"/>
    </row>
    <row r="567" spans="1:25" ht="12.75">
      <c r="A567" s="175"/>
      <c r="B567" s="180"/>
      <c r="C567" s="180"/>
      <c r="D567" s="180"/>
      <c r="E567" s="180"/>
      <c r="F567" s="180"/>
      <c r="G567" s="180"/>
      <c r="H567" s="180"/>
      <c r="I567" s="180"/>
      <c r="J567" s="180"/>
      <c r="K567" s="180"/>
      <c r="L567" s="180"/>
      <c r="M567" s="180"/>
      <c r="N567" s="180"/>
      <c r="O567" s="180"/>
      <c r="P567" s="180"/>
      <c r="Q567" s="180"/>
      <c r="R567" s="180"/>
      <c r="S567" s="180"/>
      <c r="T567" s="180"/>
      <c r="U567" s="180"/>
      <c r="V567" s="180"/>
      <c r="W567" s="180"/>
      <c r="X567" s="180"/>
      <c r="Y567" s="180"/>
    </row>
    <row r="568" spans="1:25" ht="12.75">
      <c r="A568" s="175"/>
      <c r="B568" s="180"/>
      <c r="C568" s="180"/>
      <c r="D568" s="180"/>
      <c r="E568" s="180"/>
      <c r="F568" s="180"/>
      <c r="G568" s="180"/>
      <c r="H568" s="180"/>
      <c r="I568" s="180"/>
      <c r="J568" s="180"/>
      <c r="K568" s="180"/>
      <c r="L568" s="180"/>
      <c r="M568" s="180"/>
      <c r="N568" s="180"/>
      <c r="O568" s="180"/>
      <c r="P568" s="180"/>
      <c r="Q568" s="180"/>
      <c r="R568" s="180"/>
      <c r="S568" s="180"/>
      <c r="T568" s="180"/>
      <c r="U568" s="180"/>
      <c r="V568" s="180"/>
      <c r="W568" s="180"/>
      <c r="X568" s="180"/>
      <c r="Y568" s="180"/>
    </row>
    <row r="569" spans="1:25" ht="12.75">
      <c r="A569" s="175"/>
      <c r="B569" s="180"/>
      <c r="C569" s="180"/>
      <c r="D569" s="180"/>
      <c r="E569" s="180"/>
      <c r="F569" s="180"/>
      <c r="G569" s="180"/>
      <c r="H569" s="180"/>
      <c r="I569" s="180"/>
      <c r="J569" s="180"/>
      <c r="K569" s="180"/>
      <c r="L569" s="180"/>
      <c r="M569" s="180"/>
      <c r="N569" s="180"/>
      <c r="O569" s="180"/>
      <c r="P569" s="180"/>
      <c r="Q569" s="180"/>
      <c r="R569" s="180"/>
      <c r="S569" s="180"/>
      <c r="T569" s="180"/>
      <c r="U569" s="180"/>
      <c r="V569" s="180"/>
      <c r="W569" s="180"/>
      <c r="X569" s="180"/>
      <c r="Y569" s="180"/>
    </row>
    <row r="570" spans="1:25" ht="12.75">
      <c r="A570" s="175"/>
      <c r="B570" s="180"/>
      <c r="C570" s="180"/>
      <c r="D570" s="180"/>
      <c r="E570" s="180"/>
      <c r="F570" s="180"/>
      <c r="G570" s="180"/>
      <c r="H570" s="180"/>
      <c r="I570" s="180"/>
      <c r="J570" s="180"/>
      <c r="K570" s="180"/>
      <c r="L570" s="180"/>
      <c r="M570" s="180"/>
      <c r="N570" s="180"/>
      <c r="O570" s="180"/>
      <c r="P570" s="180"/>
      <c r="Q570" s="180"/>
      <c r="R570" s="180"/>
      <c r="S570" s="180"/>
      <c r="T570" s="180"/>
      <c r="U570" s="180"/>
      <c r="V570" s="180"/>
      <c r="W570" s="180"/>
      <c r="X570" s="180"/>
      <c r="Y570" s="180"/>
    </row>
    <row r="571" spans="1:25" ht="12.75">
      <c r="A571" s="175"/>
      <c r="B571" s="180"/>
      <c r="C571" s="180"/>
      <c r="D571" s="180"/>
      <c r="E571" s="180"/>
      <c r="F571" s="180"/>
      <c r="G571" s="180"/>
      <c r="H571" s="180"/>
      <c r="I571" s="180"/>
      <c r="J571" s="180"/>
      <c r="K571" s="180"/>
      <c r="L571" s="180"/>
      <c r="M571" s="180"/>
      <c r="N571" s="180"/>
      <c r="O571" s="180"/>
      <c r="P571" s="180"/>
      <c r="Q571" s="180"/>
      <c r="R571" s="180"/>
      <c r="S571" s="180"/>
      <c r="T571" s="180"/>
      <c r="U571" s="180"/>
      <c r="V571" s="180"/>
      <c r="W571" s="180"/>
      <c r="X571" s="180"/>
      <c r="Y571" s="180"/>
    </row>
    <row r="572" spans="1:25" ht="12.75">
      <c r="A572" s="175"/>
      <c r="B572" s="180"/>
      <c r="C572" s="180"/>
      <c r="D572" s="180"/>
      <c r="E572" s="180"/>
      <c r="F572" s="180"/>
      <c r="G572" s="180"/>
      <c r="H572" s="180"/>
      <c r="I572" s="180"/>
      <c r="J572" s="180"/>
      <c r="K572" s="180"/>
      <c r="L572" s="180"/>
      <c r="M572" s="180"/>
      <c r="N572" s="180"/>
      <c r="O572" s="180"/>
      <c r="P572" s="180"/>
      <c r="Q572" s="180"/>
      <c r="R572" s="180"/>
      <c r="S572" s="180"/>
      <c r="T572" s="180"/>
      <c r="U572" s="180"/>
      <c r="V572" s="180"/>
      <c r="W572" s="180"/>
      <c r="X572" s="180"/>
      <c r="Y572" s="180"/>
    </row>
    <row r="573" spans="1:25" ht="12.75">
      <c r="A573" s="175"/>
      <c r="B573" s="180"/>
      <c r="C573" s="180"/>
      <c r="D573" s="180"/>
      <c r="E573" s="180"/>
      <c r="F573" s="180"/>
      <c r="G573" s="180"/>
      <c r="H573" s="180"/>
      <c r="I573" s="180"/>
      <c r="J573" s="180"/>
      <c r="K573" s="180"/>
      <c r="L573" s="180"/>
      <c r="M573" s="180"/>
      <c r="N573" s="180"/>
      <c r="O573" s="180"/>
      <c r="P573" s="180"/>
      <c r="Q573" s="180"/>
      <c r="R573" s="180"/>
      <c r="S573" s="180"/>
      <c r="T573" s="180"/>
      <c r="U573" s="180"/>
      <c r="V573" s="180"/>
      <c r="W573" s="180"/>
      <c r="X573" s="180"/>
      <c r="Y573" s="180"/>
    </row>
    <row r="574" spans="1:25" ht="12.75">
      <c r="A574" s="175"/>
      <c r="B574" s="180"/>
      <c r="C574" s="180"/>
      <c r="D574" s="180"/>
      <c r="E574" s="180"/>
      <c r="F574" s="180"/>
      <c r="G574" s="180"/>
      <c r="H574" s="180"/>
      <c r="I574" s="180"/>
      <c r="J574" s="180"/>
      <c r="K574" s="180"/>
      <c r="L574" s="180"/>
      <c r="M574" s="180"/>
      <c r="N574" s="180"/>
      <c r="O574" s="180"/>
      <c r="P574" s="180"/>
      <c r="Q574" s="180"/>
      <c r="R574" s="180"/>
      <c r="S574" s="180"/>
      <c r="T574" s="180"/>
      <c r="U574" s="180"/>
      <c r="V574" s="180"/>
      <c r="W574" s="180"/>
      <c r="X574" s="180"/>
      <c r="Y574" s="180"/>
    </row>
    <row r="575" spans="1:25" ht="12.75">
      <c r="A575" s="175"/>
      <c r="B575" s="180"/>
      <c r="C575" s="180"/>
      <c r="D575" s="180"/>
      <c r="E575" s="180"/>
      <c r="F575" s="180"/>
      <c r="G575" s="180"/>
      <c r="H575" s="180"/>
      <c r="I575" s="180"/>
      <c r="J575" s="180"/>
      <c r="K575" s="180"/>
      <c r="L575" s="180"/>
      <c r="M575" s="180"/>
      <c r="N575" s="180"/>
      <c r="O575" s="180"/>
      <c r="P575" s="180"/>
      <c r="Q575" s="180"/>
      <c r="R575" s="180"/>
      <c r="S575" s="180"/>
      <c r="T575" s="180"/>
      <c r="U575" s="180"/>
      <c r="V575" s="180"/>
      <c r="W575" s="180"/>
      <c r="X575" s="180"/>
      <c r="Y575" s="180"/>
    </row>
    <row r="576" spans="1:25" ht="12.75">
      <c r="A576" s="175"/>
      <c r="B576" s="180"/>
      <c r="C576" s="180"/>
      <c r="D576" s="180"/>
      <c r="E576" s="180"/>
      <c r="F576" s="180"/>
      <c r="G576" s="180"/>
      <c r="H576" s="180"/>
      <c r="I576" s="180"/>
      <c r="J576" s="180"/>
      <c r="K576" s="180"/>
      <c r="L576" s="180"/>
      <c r="M576" s="180"/>
      <c r="N576" s="180"/>
      <c r="O576" s="180"/>
      <c r="P576" s="180"/>
      <c r="Q576" s="180"/>
      <c r="R576" s="180"/>
      <c r="S576" s="180"/>
      <c r="T576" s="180"/>
      <c r="U576" s="180"/>
      <c r="V576" s="180"/>
      <c r="W576" s="180"/>
      <c r="X576" s="180"/>
      <c r="Y576" s="180"/>
    </row>
    <row r="577" spans="1:25" ht="12.75">
      <c r="A577" s="175"/>
      <c r="B577" s="180"/>
      <c r="C577" s="180"/>
      <c r="D577" s="180"/>
      <c r="E577" s="180"/>
      <c r="F577" s="180"/>
      <c r="G577" s="180"/>
      <c r="H577" s="180"/>
      <c r="I577" s="180"/>
      <c r="J577" s="180"/>
      <c r="K577" s="180"/>
      <c r="L577" s="180"/>
      <c r="M577" s="180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0"/>
    </row>
    <row r="578" spans="1:25" ht="12.75">
      <c r="A578" s="175"/>
      <c r="B578" s="180"/>
      <c r="C578" s="180"/>
      <c r="D578" s="180"/>
      <c r="E578" s="180"/>
      <c r="F578" s="180"/>
      <c r="G578" s="180"/>
      <c r="H578" s="180"/>
      <c r="I578" s="180"/>
      <c r="J578" s="180"/>
      <c r="K578" s="180"/>
      <c r="L578" s="180"/>
      <c r="M578" s="180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0"/>
    </row>
    <row r="579" spans="1:25" ht="12.75">
      <c r="A579" s="175"/>
      <c r="B579" s="180"/>
      <c r="C579" s="180"/>
      <c r="D579" s="180"/>
      <c r="E579" s="180"/>
      <c r="F579" s="180"/>
      <c r="G579" s="180"/>
      <c r="H579" s="180"/>
      <c r="I579" s="180"/>
      <c r="J579" s="180"/>
      <c r="K579" s="180"/>
      <c r="L579" s="180"/>
      <c r="M579" s="180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0"/>
    </row>
    <row r="580" spans="1:25" ht="12.75">
      <c r="A580" s="175"/>
      <c r="B580" s="180"/>
      <c r="C580" s="180"/>
      <c r="D580" s="180"/>
      <c r="E580" s="180"/>
      <c r="F580" s="180"/>
      <c r="G580" s="180"/>
      <c r="H580" s="180"/>
      <c r="I580" s="180"/>
      <c r="J580" s="180"/>
      <c r="K580" s="180"/>
      <c r="L580" s="180"/>
      <c r="M580" s="180"/>
      <c r="N580" s="180"/>
      <c r="O580" s="180"/>
      <c r="P580" s="180"/>
      <c r="Q580" s="180"/>
      <c r="R580" s="180"/>
      <c r="S580" s="180"/>
      <c r="T580" s="180"/>
      <c r="U580" s="180"/>
      <c r="V580" s="180"/>
      <c r="W580" s="180"/>
      <c r="X580" s="180"/>
      <c r="Y580" s="180"/>
    </row>
    <row r="581" spans="1:25" ht="12.75">
      <c r="A581" s="175"/>
      <c r="B581" s="180"/>
      <c r="C581" s="180"/>
      <c r="D581" s="180"/>
      <c r="E581" s="180"/>
      <c r="F581" s="180"/>
      <c r="G581" s="180"/>
      <c r="H581" s="180"/>
      <c r="I581" s="180"/>
      <c r="J581" s="180"/>
      <c r="K581" s="180"/>
      <c r="L581" s="180"/>
      <c r="M581" s="180"/>
      <c r="N581" s="180"/>
      <c r="O581" s="180"/>
      <c r="P581" s="180"/>
      <c r="Q581" s="180"/>
      <c r="R581" s="180"/>
      <c r="S581" s="180"/>
      <c r="T581" s="180"/>
      <c r="U581" s="180"/>
      <c r="V581" s="180"/>
      <c r="W581" s="180"/>
      <c r="X581" s="180"/>
      <c r="Y581" s="180"/>
    </row>
    <row r="582" spans="1:25" ht="12.75">
      <c r="A582" s="175"/>
      <c r="B582" s="180"/>
      <c r="C582" s="180"/>
      <c r="D582" s="180"/>
      <c r="E582" s="180"/>
      <c r="F582" s="180"/>
      <c r="G582" s="180"/>
      <c r="H582" s="180"/>
      <c r="I582" s="180"/>
      <c r="J582" s="180"/>
      <c r="K582" s="180"/>
      <c r="L582" s="180"/>
      <c r="M582" s="180"/>
      <c r="N582" s="180"/>
      <c r="O582" s="180"/>
      <c r="P582" s="180"/>
      <c r="Q582" s="180"/>
      <c r="R582" s="180"/>
      <c r="S582" s="180"/>
      <c r="T582" s="180"/>
      <c r="U582" s="180"/>
      <c r="V582" s="180"/>
      <c r="W582" s="180"/>
      <c r="X582" s="180"/>
      <c r="Y582" s="180"/>
    </row>
    <row r="583" spans="1:25" ht="12.75">
      <c r="A583" s="175"/>
      <c r="B583" s="180"/>
      <c r="C583" s="180"/>
      <c r="D583" s="180"/>
      <c r="E583" s="180"/>
      <c r="F583" s="180"/>
      <c r="G583" s="180"/>
      <c r="H583" s="180"/>
      <c r="I583" s="180"/>
      <c r="J583" s="180"/>
      <c r="K583" s="180"/>
      <c r="L583" s="180"/>
      <c r="M583" s="180"/>
      <c r="N583" s="180"/>
      <c r="O583" s="180"/>
      <c r="P583" s="180"/>
      <c r="Q583" s="180"/>
      <c r="R583" s="180"/>
      <c r="S583" s="180"/>
      <c r="T583" s="180"/>
      <c r="U583" s="180"/>
      <c r="V583" s="180"/>
      <c r="W583" s="180"/>
      <c r="X583" s="180"/>
      <c r="Y583" s="180"/>
    </row>
    <row r="584" spans="1:25" ht="12.75">
      <c r="A584" s="175"/>
      <c r="B584" s="180"/>
      <c r="C584" s="180"/>
      <c r="D584" s="180"/>
      <c r="E584" s="180"/>
      <c r="F584" s="180"/>
      <c r="G584" s="180"/>
      <c r="H584" s="180"/>
      <c r="I584" s="180"/>
      <c r="J584" s="180"/>
      <c r="K584" s="180"/>
      <c r="L584" s="180"/>
      <c r="M584" s="180"/>
      <c r="N584" s="180"/>
      <c r="O584" s="180"/>
      <c r="P584" s="180"/>
      <c r="Q584" s="180"/>
      <c r="R584" s="180"/>
      <c r="S584" s="180"/>
      <c r="T584" s="180"/>
      <c r="U584" s="180"/>
      <c r="V584" s="180"/>
      <c r="W584" s="180"/>
      <c r="X584" s="180"/>
      <c r="Y584" s="180"/>
    </row>
    <row r="585" spans="1:25" ht="12.75">
      <c r="A585" s="175"/>
      <c r="B585" s="180"/>
      <c r="C585" s="180"/>
      <c r="D585" s="180"/>
      <c r="E585" s="180"/>
      <c r="F585" s="180"/>
      <c r="G585" s="180"/>
      <c r="H585" s="180"/>
      <c r="I585" s="180"/>
      <c r="J585" s="180"/>
      <c r="K585" s="180"/>
      <c r="L585" s="180"/>
      <c r="M585" s="180"/>
      <c r="N585" s="180"/>
      <c r="O585" s="180"/>
      <c r="P585" s="180"/>
      <c r="Q585" s="180"/>
      <c r="R585" s="180"/>
      <c r="S585" s="180"/>
      <c r="T585" s="180"/>
      <c r="U585" s="180"/>
      <c r="V585" s="180"/>
      <c r="W585" s="180"/>
      <c r="X585" s="180"/>
      <c r="Y585" s="180"/>
    </row>
    <row r="586" spans="1:25" ht="12.75">
      <c r="A586" s="175"/>
      <c r="B586" s="180"/>
      <c r="C586" s="180"/>
      <c r="D586" s="180"/>
      <c r="E586" s="180"/>
      <c r="F586" s="180"/>
      <c r="G586" s="180"/>
      <c r="H586" s="180"/>
      <c r="I586" s="180"/>
      <c r="J586" s="180"/>
      <c r="K586" s="180"/>
      <c r="L586" s="180"/>
      <c r="M586" s="180"/>
      <c r="N586" s="180"/>
      <c r="O586" s="180"/>
      <c r="P586" s="180"/>
      <c r="Q586" s="180"/>
      <c r="R586" s="180"/>
      <c r="S586" s="180"/>
      <c r="T586" s="180"/>
      <c r="U586" s="180"/>
      <c r="V586" s="180"/>
      <c r="W586" s="180"/>
      <c r="X586" s="180"/>
      <c r="Y586" s="180"/>
    </row>
    <row r="587" spans="1:25" ht="12.75">
      <c r="A587" s="175"/>
      <c r="B587" s="180"/>
      <c r="C587" s="180"/>
      <c r="D587" s="180"/>
      <c r="E587" s="180"/>
      <c r="F587" s="180"/>
      <c r="G587" s="180"/>
      <c r="H587" s="180"/>
      <c r="I587" s="180"/>
      <c r="J587" s="180"/>
      <c r="K587" s="180"/>
      <c r="L587" s="180"/>
      <c r="M587" s="180"/>
      <c r="N587" s="180"/>
      <c r="O587" s="180"/>
      <c r="P587" s="180"/>
      <c r="Q587" s="180"/>
      <c r="R587" s="180"/>
      <c r="S587" s="180"/>
      <c r="T587" s="180"/>
      <c r="U587" s="180"/>
      <c r="V587" s="180"/>
      <c r="W587" s="180"/>
      <c r="X587" s="180"/>
      <c r="Y587" s="180"/>
    </row>
    <row r="588" spans="1:25" ht="12.75">
      <c r="A588" s="175"/>
      <c r="B588" s="180"/>
      <c r="C588" s="180"/>
      <c r="D588" s="180"/>
      <c r="E588" s="180"/>
      <c r="F588" s="180"/>
      <c r="G588" s="180"/>
      <c r="H588" s="180"/>
      <c r="I588" s="180"/>
      <c r="J588" s="180"/>
      <c r="K588" s="180"/>
      <c r="L588" s="180"/>
      <c r="M588" s="180"/>
      <c r="N588" s="180"/>
      <c r="O588" s="180"/>
      <c r="P588" s="180"/>
      <c r="Q588" s="180"/>
      <c r="R588" s="180"/>
      <c r="S588" s="180"/>
      <c r="T588" s="180"/>
      <c r="U588" s="180"/>
      <c r="V588" s="180"/>
      <c r="W588" s="180"/>
      <c r="X588" s="180"/>
      <c r="Y588" s="180"/>
    </row>
    <row r="589" spans="1:25" ht="12.75">
      <c r="A589" s="175"/>
      <c r="B589" s="180"/>
      <c r="C589" s="180"/>
      <c r="D589" s="180"/>
      <c r="E589" s="180"/>
      <c r="F589" s="180"/>
      <c r="G589" s="180"/>
      <c r="H589" s="180"/>
      <c r="I589" s="180"/>
      <c r="J589" s="180"/>
      <c r="K589" s="180"/>
      <c r="L589" s="180"/>
      <c r="M589" s="180"/>
      <c r="N589" s="180"/>
      <c r="O589" s="180"/>
      <c r="P589" s="180"/>
      <c r="Q589" s="180"/>
      <c r="R589" s="180"/>
      <c r="S589" s="180"/>
      <c r="T589" s="180"/>
      <c r="U589" s="180"/>
      <c r="V589" s="180"/>
      <c r="W589" s="180"/>
      <c r="X589" s="180"/>
      <c r="Y589" s="180"/>
    </row>
    <row r="590" spans="1:25" ht="12.75">
      <c r="A590" s="175"/>
      <c r="B590" s="180"/>
      <c r="C590" s="180"/>
      <c r="D590" s="180"/>
      <c r="E590" s="180"/>
      <c r="F590" s="180"/>
      <c r="G590" s="180"/>
      <c r="H590" s="180"/>
      <c r="I590" s="180"/>
      <c r="J590" s="180"/>
      <c r="K590" s="180"/>
      <c r="L590" s="180"/>
      <c r="M590" s="180"/>
      <c r="N590" s="180"/>
      <c r="O590" s="180"/>
      <c r="P590" s="180"/>
      <c r="Q590" s="180"/>
      <c r="R590" s="180"/>
      <c r="S590" s="180"/>
      <c r="T590" s="180"/>
      <c r="U590" s="180"/>
      <c r="V590" s="180"/>
      <c r="W590" s="180"/>
      <c r="X590" s="180"/>
      <c r="Y590" s="180"/>
    </row>
    <row r="591" spans="1:25" ht="12.75">
      <c r="A591" s="175"/>
      <c r="B591" s="180"/>
      <c r="C591" s="180"/>
      <c r="D591" s="180"/>
      <c r="E591" s="180"/>
      <c r="F591" s="180"/>
      <c r="G591" s="180"/>
      <c r="H591" s="180"/>
      <c r="I591" s="180"/>
      <c r="J591" s="180"/>
      <c r="K591" s="180"/>
      <c r="L591" s="180"/>
      <c r="M591" s="180"/>
      <c r="N591" s="180"/>
      <c r="O591" s="180"/>
      <c r="P591" s="180"/>
      <c r="Q591" s="180"/>
      <c r="R591" s="180"/>
      <c r="S591" s="180"/>
      <c r="T591" s="180"/>
      <c r="U591" s="180"/>
      <c r="V591" s="180"/>
      <c r="W591" s="180"/>
      <c r="X591" s="180"/>
      <c r="Y591" s="180"/>
    </row>
    <row r="592" spans="1:25" ht="12.75">
      <c r="A592" s="175"/>
      <c r="B592" s="180"/>
      <c r="C592" s="180"/>
      <c r="D592" s="180"/>
      <c r="E592" s="180"/>
      <c r="F592" s="180"/>
      <c r="G592" s="180"/>
      <c r="H592" s="180"/>
      <c r="I592" s="180"/>
      <c r="J592" s="180"/>
      <c r="K592" s="180"/>
      <c r="L592" s="180"/>
      <c r="M592" s="180"/>
      <c r="N592" s="180"/>
      <c r="O592" s="180"/>
      <c r="P592" s="180"/>
      <c r="Q592" s="180"/>
      <c r="R592" s="180"/>
      <c r="S592" s="180"/>
      <c r="T592" s="180"/>
      <c r="U592" s="180"/>
      <c r="V592" s="180"/>
      <c r="W592" s="180"/>
      <c r="X592" s="180"/>
      <c r="Y592" s="180"/>
    </row>
    <row r="593" spans="1:25" ht="12.75">
      <c r="A593" s="175"/>
      <c r="B593" s="180"/>
      <c r="C593" s="180"/>
      <c r="D593" s="180"/>
      <c r="E593" s="180"/>
      <c r="F593" s="180"/>
      <c r="G593" s="180"/>
      <c r="H593" s="180"/>
      <c r="I593" s="180"/>
      <c r="J593" s="180"/>
      <c r="K593" s="180"/>
      <c r="L593" s="180"/>
      <c r="M593" s="180"/>
      <c r="N593" s="180"/>
      <c r="O593" s="180"/>
      <c r="P593" s="180"/>
      <c r="Q593" s="180"/>
      <c r="R593" s="180"/>
      <c r="S593" s="180"/>
      <c r="T593" s="180"/>
      <c r="U593" s="180"/>
      <c r="V593" s="180"/>
      <c r="W593" s="180"/>
      <c r="X593" s="180"/>
      <c r="Y593" s="180"/>
    </row>
    <row r="594" spans="1:25" ht="12.75">
      <c r="A594" s="175"/>
      <c r="B594" s="180"/>
      <c r="C594" s="180"/>
      <c r="D594" s="180"/>
      <c r="E594" s="180"/>
      <c r="F594" s="180"/>
      <c r="G594" s="180"/>
      <c r="H594" s="180"/>
      <c r="I594" s="180"/>
      <c r="J594" s="180"/>
      <c r="K594" s="180"/>
      <c r="L594" s="180"/>
      <c r="M594" s="180"/>
      <c r="N594" s="180"/>
      <c r="O594" s="180"/>
      <c r="P594" s="180"/>
      <c r="Q594" s="180"/>
      <c r="R594" s="180"/>
      <c r="S594" s="180"/>
      <c r="T594" s="180"/>
      <c r="U594" s="180"/>
      <c r="V594" s="180"/>
      <c r="W594" s="180"/>
      <c r="X594" s="180"/>
      <c r="Y594" s="180"/>
    </row>
    <row r="595" spans="1:25" ht="12.75">
      <c r="A595" s="175"/>
      <c r="B595" s="180"/>
      <c r="C595" s="180"/>
      <c r="D595" s="180"/>
      <c r="E595" s="180"/>
      <c r="F595" s="180"/>
      <c r="G595" s="180"/>
      <c r="H595" s="180"/>
      <c r="I595" s="180"/>
      <c r="J595" s="180"/>
      <c r="K595" s="180"/>
      <c r="L595" s="180"/>
      <c r="M595" s="180"/>
      <c r="N595" s="180"/>
      <c r="O595" s="180"/>
      <c r="P595" s="180"/>
      <c r="Q595" s="180"/>
      <c r="R595" s="180"/>
      <c r="S595" s="180"/>
      <c r="T595" s="180"/>
      <c r="U595" s="180"/>
      <c r="V595" s="180"/>
      <c r="W595" s="180"/>
      <c r="X595" s="180"/>
      <c r="Y595" s="180"/>
    </row>
    <row r="596" spans="1:25" ht="12.75">
      <c r="A596" s="175"/>
      <c r="B596" s="180"/>
      <c r="C596" s="180"/>
      <c r="D596" s="180"/>
      <c r="E596" s="180"/>
      <c r="F596" s="180"/>
      <c r="G596" s="180"/>
      <c r="H596" s="180"/>
      <c r="I596" s="180"/>
      <c r="J596" s="180"/>
      <c r="K596" s="180"/>
      <c r="L596" s="180"/>
      <c r="M596" s="180"/>
      <c r="N596" s="180"/>
      <c r="O596" s="180"/>
      <c r="P596" s="180"/>
      <c r="Q596" s="180"/>
      <c r="R596" s="180"/>
      <c r="S596" s="180"/>
      <c r="T596" s="180"/>
      <c r="U596" s="180"/>
      <c r="V596" s="180"/>
      <c r="W596" s="180"/>
      <c r="X596" s="180"/>
      <c r="Y596" s="180"/>
    </row>
    <row r="597" spans="1:25" ht="12.75">
      <c r="A597" s="175"/>
      <c r="B597" s="180"/>
      <c r="C597" s="180"/>
      <c r="D597" s="180"/>
      <c r="E597" s="180"/>
      <c r="F597" s="180"/>
      <c r="G597" s="180"/>
      <c r="H597" s="180"/>
      <c r="I597" s="180"/>
      <c r="J597" s="180"/>
      <c r="K597" s="180"/>
      <c r="L597" s="180"/>
      <c r="M597" s="180"/>
      <c r="N597" s="180"/>
      <c r="O597" s="180"/>
      <c r="P597" s="180"/>
      <c r="Q597" s="180"/>
      <c r="R597" s="180"/>
      <c r="S597" s="180"/>
      <c r="T597" s="180"/>
      <c r="U597" s="180"/>
      <c r="V597" s="180"/>
      <c r="W597" s="180"/>
      <c r="X597" s="180"/>
      <c r="Y597" s="180"/>
    </row>
    <row r="598" spans="1:25" ht="12.75">
      <c r="A598" s="175"/>
      <c r="B598" s="180"/>
      <c r="C598" s="180"/>
      <c r="D598" s="180"/>
      <c r="E598" s="180"/>
      <c r="F598" s="180"/>
      <c r="G598" s="180"/>
      <c r="H598" s="180"/>
      <c r="I598" s="180"/>
      <c r="J598" s="180"/>
      <c r="K598" s="180"/>
      <c r="L598" s="180"/>
      <c r="M598" s="180"/>
      <c r="N598" s="180"/>
      <c r="O598" s="180"/>
      <c r="P598" s="180"/>
      <c r="Q598" s="180"/>
      <c r="R598" s="180"/>
      <c r="S598" s="180"/>
      <c r="T598" s="180"/>
      <c r="U598" s="180"/>
      <c r="V598" s="180"/>
      <c r="W598" s="180"/>
      <c r="X598" s="180"/>
      <c r="Y598" s="180"/>
    </row>
    <row r="599" spans="1:25" ht="12.75">
      <c r="A599" s="175"/>
      <c r="B599" s="180"/>
      <c r="C599" s="180"/>
      <c r="D599" s="180"/>
      <c r="E599" s="180"/>
      <c r="F599" s="180"/>
      <c r="G599" s="180"/>
      <c r="H599" s="180"/>
      <c r="I599" s="180"/>
      <c r="J599" s="180"/>
      <c r="K599" s="180"/>
      <c r="L599" s="180"/>
      <c r="M599" s="180"/>
      <c r="N599" s="180"/>
      <c r="O599" s="180"/>
      <c r="P599" s="180"/>
      <c r="Q599" s="180"/>
      <c r="R599" s="180"/>
      <c r="S599" s="180"/>
      <c r="T599" s="180"/>
      <c r="U599" s="180"/>
      <c r="V599" s="180"/>
      <c r="W599" s="180"/>
      <c r="X599" s="180"/>
      <c r="Y599" s="180"/>
    </row>
    <row r="600" spans="1:25" ht="12.75">
      <c r="A600" s="175"/>
      <c r="B600" s="180"/>
      <c r="C600" s="180"/>
      <c r="D600" s="180"/>
      <c r="E600" s="180"/>
      <c r="F600" s="180"/>
      <c r="G600" s="180"/>
      <c r="H600" s="180"/>
      <c r="I600" s="180"/>
      <c r="J600" s="180"/>
      <c r="K600" s="180"/>
      <c r="L600" s="180"/>
      <c r="M600" s="180"/>
      <c r="N600" s="180"/>
      <c r="O600" s="180"/>
      <c r="P600" s="180"/>
      <c r="Q600" s="180"/>
      <c r="R600" s="180"/>
      <c r="S600" s="180"/>
      <c r="T600" s="180"/>
      <c r="U600" s="180"/>
      <c r="V600" s="180"/>
      <c r="W600" s="180"/>
      <c r="X600" s="180"/>
      <c r="Y600" s="180"/>
    </row>
    <row r="601" spans="1:25" ht="12.75">
      <c r="A601" s="175"/>
      <c r="B601" s="180"/>
      <c r="C601" s="180"/>
      <c r="D601" s="180"/>
      <c r="E601" s="180"/>
      <c r="F601" s="180"/>
      <c r="G601" s="180"/>
      <c r="H601" s="180"/>
      <c r="I601" s="180"/>
      <c r="J601" s="180"/>
      <c r="K601" s="180"/>
      <c r="L601" s="180"/>
      <c r="M601" s="180"/>
      <c r="N601" s="180"/>
      <c r="O601" s="180"/>
      <c r="P601" s="180"/>
      <c r="Q601" s="180"/>
      <c r="R601" s="180"/>
      <c r="S601" s="180"/>
      <c r="T601" s="180"/>
      <c r="U601" s="180"/>
      <c r="V601" s="180"/>
      <c r="W601" s="180"/>
      <c r="X601" s="180"/>
      <c r="Y601" s="180"/>
    </row>
    <row r="602" spans="1:25" ht="12.75">
      <c r="A602" s="175"/>
      <c r="B602" s="180"/>
      <c r="C602" s="180"/>
      <c r="D602" s="180"/>
      <c r="E602" s="180"/>
      <c r="F602" s="180"/>
      <c r="G602" s="180"/>
      <c r="H602" s="180"/>
      <c r="I602" s="180"/>
      <c r="J602" s="180"/>
      <c r="K602" s="180"/>
      <c r="L602" s="180"/>
      <c r="M602" s="180"/>
      <c r="N602" s="180"/>
      <c r="O602" s="180"/>
      <c r="P602" s="180"/>
      <c r="Q602" s="180"/>
      <c r="R602" s="180"/>
      <c r="S602" s="180"/>
      <c r="T602" s="180"/>
      <c r="U602" s="180"/>
      <c r="V602" s="180"/>
      <c r="W602" s="180"/>
      <c r="X602" s="180"/>
      <c r="Y602" s="180"/>
    </row>
    <row r="603" spans="1:25" ht="12.75">
      <c r="A603" s="175"/>
      <c r="B603" s="180"/>
      <c r="C603" s="180"/>
      <c r="D603" s="180"/>
      <c r="E603" s="180"/>
      <c r="F603" s="180"/>
      <c r="G603" s="180"/>
      <c r="H603" s="180"/>
      <c r="I603" s="180"/>
      <c r="J603" s="180"/>
      <c r="K603" s="180"/>
      <c r="L603" s="180"/>
      <c r="M603" s="180"/>
      <c r="N603" s="180"/>
      <c r="O603" s="180"/>
      <c r="P603" s="180"/>
      <c r="Q603" s="180"/>
      <c r="R603" s="180"/>
      <c r="S603" s="180"/>
      <c r="T603" s="180"/>
      <c r="U603" s="180"/>
      <c r="V603" s="180"/>
      <c r="W603" s="180"/>
      <c r="X603" s="180"/>
      <c r="Y603" s="180"/>
    </row>
    <row r="604" spans="1:25" ht="12.75">
      <c r="A604" s="175"/>
      <c r="B604" s="180"/>
      <c r="C604" s="180"/>
      <c r="D604" s="180"/>
      <c r="E604" s="180"/>
      <c r="F604" s="180"/>
      <c r="G604" s="180"/>
      <c r="H604" s="180"/>
      <c r="I604" s="180"/>
      <c r="J604" s="180"/>
      <c r="K604" s="180"/>
      <c r="L604" s="180"/>
      <c r="M604" s="180"/>
      <c r="N604" s="180"/>
      <c r="O604" s="180"/>
      <c r="P604" s="180"/>
      <c r="Q604" s="180"/>
      <c r="R604" s="180"/>
      <c r="S604" s="180"/>
      <c r="T604" s="180"/>
      <c r="U604" s="180"/>
      <c r="V604" s="180"/>
      <c r="W604" s="180"/>
      <c r="X604" s="180"/>
      <c r="Y604" s="180"/>
    </row>
    <row r="605" spans="1:25" ht="12.75">
      <c r="A605" s="175"/>
      <c r="B605" s="180"/>
      <c r="C605" s="180"/>
      <c r="D605" s="180"/>
      <c r="E605" s="180"/>
      <c r="F605" s="180"/>
      <c r="G605" s="180"/>
      <c r="H605" s="180"/>
      <c r="I605" s="180"/>
      <c r="J605" s="180"/>
      <c r="K605" s="180"/>
      <c r="L605" s="180"/>
      <c r="M605" s="180"/>
      <c r="N605" s="180"/>
      <c r="O605" s="180"/>
      <c r="P605" s="180"/>
      <c r="Q605" s="180"/>
      <c r="R605" s="180"/>
      <c r="S605" s="180"/>
      <c r="T605" s="180"/>
      <c r="U605" s="180"/>
      <c r="V605" s="180"/>
      <c r="W605" s="180"/>
      <c r="X605" s="180"/>
      <c r="Y605" s="180"/>
    </row>
    <row r="606" spans="1:25" ht="12.75">
      <c r="A606" s="175"/>
      <c r="B606" s="180"/>
      <c r="C606" s="180"/>
      <c r="D606" s="180"/>
      <c r="E606" s="180"/>
      <c r="F606" s="180"/>
      <c r="G606" s="180"/>
      <c r="H606" s="180"/>
      <c r="I606" s="180"/>
      <c r="J606" s="180"/>
      <c r="K606" s="180"/>
      <c r="L606" s="180"/>
      <c r="M606" s="180"/>
      <c r="N606" s="180"/>
      <c r="O606" s="180"/>
      <c r="P606" s="180"/>
      <c r="Q606" s="180"/>
      <c r="R606" s="180"/>
      <c r="S606" s="180"/>
      <c r="T606" s="180"/>
      <c r="U606" s="180"/>
      <c r="V606" s="180"/>
      <c r="W606" s="180"/>
      <c r="X606" s="180"/>
      <c r="Y606" s="180"/>
    </row>
    <row r="607" spans="1:25" ht="12.75">
      <c r="A607" s="175"/>
      <c r="B607" s="180"/>
      <c r="C607" s="180"/>
      <c r="D607" s="180"/>
      <c r="E607" s="180"/>
      <c r="F607" s="180"/>
      <c r="G607" s="180"/>
      <c r="H607" s="180"/>
      <c r="I607" s="180"/>
      <c r="J607" s="180"/>
      <c r="K607" s="180"/>
      <c r="L607" s="180"/>
      <c r="M607" s="180"/>
      <c r="N607" s="180"/>
      <c r="O607" s="180"/>
      <c r="P607" s="180"/>
      <c r="Q607" s="180"/>
      <c r="R607" s="180"/>
      <c r="S607" s="180"/>
      <c r="T607" s="180"/>
      <c r="U607" s="180"/>
      <c r="V607" s="180"/>
      <c r="W607" s="180"/>
      <c r="X607" s="180"/>
      <c r="Y607" s="180"/>
    </row>
    <row r="608" spans="1:25" ht="12.75">
      <c r="A608" s="175"/>
      <c r="B608" s="180"/>
      <c r="C608" s="180"/>
      <c r="D608" s="180"/>
      <c r="E608" s="180"/>
      <c r="F608" s="180"/>
      <c r="G608" s="180"/>
      <c r="H608" s="180"/>
      <c r="I608" s="180"/>
      <c r="J608" s="180"/>
      <c r="K608" s="180"/>
      <c r="L608" s="180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</row>
    <row r="609" spans="1:25" ht="12.75">
      <c r="A609" s="175"/>
      <c r="B609" s="180"/>
      <c r="C609" s="180"/>
      <c r="D609" s="180"/>
      <c r="E609" s="180"/>
      <c r="F609" s="180"/>
      <c r="G609" s="180"/>
      <c r="H609" s="180"/>
      <c r="I609" s="180"/>
      <c r="J609" s="180"/>
      <c r="K609" s="180"/>
      <c r="L609" s="180"/>
      <c r="M609" s="180"/>
      <c r="N609" s="180"/>
      <c r="O609" s="180"/>
      <c r="P609" s="180"/>
      <c r="Q609" s="180"/>
      <c r="R609" s="180"/>
      <c r="S609" s="180"/>
      <c r="T609" s="180"/>
      <c r="U609" s="180"/>
      <c r="V609" s="180"/>
      <c r="W609" s="180"/>
      <c r="X609" s="180"/>
      <c r="Y609" s="180"/>
    </row>
    <row r="610" spans="1:25" ht="12.75">
      <c r="A610" s="175"/>
      <c r="B610" s="180"/>
      <c r="C610" s="180"/>
      <c r="D610" s="180"/>
      <c r="E610" s="180"/>
      <c r="F610" s="180"/>
      <c r="G610" s="180"/>
      <c r="H610" s="180"/>
      <c r="I610" s="180"/>
      <c r="J610" s="180"/>
      <c r="K610" s="180"/>
      <c r="L610" s="180"/>
      <c r="M610" s="180"/>
      <c r="N610" s="180"/>
      <c r="O610" s="180"/>
      <c r="P610" s="180"/>
      <c r="Q610" s="180"/>
      <c r="R610" s="180"/>
      <c r="S610" s="180"/>
      <c r="T610" s="180"/>
      <c r="U610" s="180"/>
      <c r="V610" s="180"/>
      <c r="W610" s="180"/>
      <c r="X610" s="180"/>
      <c r="Y610" s="180"/>
    </row>
    <row r="611" spans="1:25" ht="12.75">
      <c r="A611" s="175"/>
      <c r="B611" s="180"/>
      <c r="C611" s="180"/>
      <c r="D611" s="180"/>
      <c r="E611" s="180"/>
      <c r="F611" s="180"/>
      <c r="G611" s="180"/>
      <c r="H611" s="180"/>
      <c r="I611" s="180"/>
      <c r="J611" s="180"/>
      <c r="K611" s="180"/>
      <c r="L611" s="180"/>
      <c r="M611" s="180"/>
      <c r="N611" s="180"/>
      <c r="O611" s="180"/>
      <c r="P611" s="180"/>
      <c r="Q611" s="180"/>
      <c r="R611" s="180"/>
      <c r="S611" s="180"/>
      <c r="T611" s="180"/>
      <c r="U611" s="180"/>
      <c r="V611" s="180"/>
      <c r="W611" s="180"/>
      <c r="X611" s="180"/>
      <c r="Y611" s="180"/>
    </row>
    <row r="612" spans="1:25" ht="12.75">
      <c r="A612" s="175"/>
      <c r="B612" s="180"/>
      <c r="C612" s="180"/>
      <c r="D612" s="180"/>
      <c r="E612" s="180"/>
      <c r="F612" s="180"/>
      <c r="G612" s="180"/>
      <c r="H612" s="180"/>
      <c r="I612" s="180"/>
      <c r="J612" s="180"/>
      <c r="K612" s="180"/>
      <c r="L612" s="180"/>
      <c r="M612" s="180"/>
      <c r="N612" s="180"/>
      <c r="O612" s="180"/>
      <c r="P612" s="180"/>
      <c r="Q612" s="180"/>
      <c r="R612" s="180"/>
      <c r="S612" s="180"/>
      <c r="T612" s="180"/>
      <c r="U612" s="180"/>
      <c r="V612" s="180"/>
      <c r="W612" s="180"/>
      <c r="X612" s="180"/>
      <c r="Y612" s="180"/>
    </row>
    <row r="613" spans="1:25" ht="12.75">
      <c r="A613" s="175"/>
      <c r="B613" s="180"/>
      <c r="C613" s="180"/>
      <c r="D613" s="180"/>
      <c r="E613" s="180"/>
      <c r="F613" s="180"/>
      <c r="G613" s="180"/>
      <c r="H613" s="180"/>
      <c r="I613" s="180"/>
      <c r="J613" s="180"/>
      <c r="K613" s="180"/>
      <c r="L613" s="180"/>
      <c r="M613" s="180"/>
      <c r="N613" s="180"/>
      <c r="O613" s="180"/>
      <c r="P613" s="180"/>
      <c r="Q613" s="180"/>
      <c r="R613" s="180"/>
      <c r="S613" s="180"/>
      <c r="T613" s="180"/>
      <c r="U613" s="180"/>
      <c r="V613" s="180"/>
      <c r="W613" s="180"/>
      <c r="X613" s="180"/>
      <c r="Y613" s="180"/>
    </row>
    <row r="614" spans="1:25" ht="12.75">
      <c r="A614" s="175"/>
      <c r="B614" s="180"/>
      <c r="C614" s="180"/>
      <c r="D614" s="180"/>
      <c r="E614" s="180"/>
      <c r="F614" s="180"/>
      <c r="G614" s="180"/>
      <c r="H614" s="180"/>
      <c r="I614" s="180"/>
      <c r="J614" s="180"/>
      <c r="K614" s="180"/>
      <c r="L614" s="180"/>
      <c r="M614" s="180"/>
      <c r="N614" s="180"/>
      <c r="O614" s="180"/>
      <c r="P614" s="180"/>
      <c r="Q614" s="180"/>
      <c r="R614" s="180"/>
      <c r="S614" s="180"/>
      <c r="T614" s="180"/>
      <c r="U614" s="180"/>
      <c r="V614" s="180"/>
      <c r="W614" s="180"/>
      <c r="X614" s="180"/>
      <c r="Y614" s="180"/>
    </row>
    <row r="615" spans="1:25" ht="12.75">
      <c r="A615" s="175"/>
      <c r="B615" s="180"/>
      <c r="C615" s="180"/>
      <c r="D615" s="180"/>
      <c r="E615" s="180"/>
      <c r="F615" s="180"/>
      <c r="G615" s="180"/>
      <c r="H615" s="180"/>
      <c r="I615" s="180"/>
      <c r="J615" s="180"/>
      <c r="K615" s="180"/>
      <c r="L615" s="180"/>
      <c r="M615" s="180"/>
      <c r="N615" s="180"/>
      <c r="O615" s="180"/>
      <c r="P615" s="180"/>
      <c r="Q615" s="180"/>
      <c r="R615" s="180"/>
      <c r="S615" s="180"/>
      <c r="T615" s="180"/>
      <c r="U615" s="180"/>
      <c r="V615" s="180"/>
      <c r="W615" s="180"/>
      <c r="X615" s="180"/>
      <c r="Y615" s="180"/>
    </row>
    <row r="616" spans="1:25" ht="12.75">
      <c r="A616" s="175"/>
      <c r="B616" s="180"/>
      <c r="C616" s="180"/>
      <c r="D616" s="180"/>
      <c r="E616" s="180"/>
      <c r="F616" s="180"/>
      <c r="G616" s="180"/>
      <c r="H616" s="180"/>
      <c r="I616" s="180"/>
      <c r="J616" s="180"/>
      <c r="K616" s="180"/>
      <c r="L616" s="180"/>
      <c r="M616" s="180"/>
      <c r="N616" s="180"/>
      <c r="O616" s="180"/>
      <c r="P616" s="180"/>
      <c r="Q616" s="180"/>
      <c r="R616" s="180"/>
      <c r="S616" s="180"/>
      <c r="T616" s="180"/>
      <c r="U616" s="180"/>
      <c r="V616" s="180"/>
      <c r="W616" s="180"/>
      <c r="X616" s="180"/>
      <c r="Y616" s="180"/>
    </row>
    <row r="617" spans="1:25" ht="12.75">
      <c r="A617" s="175"/>
      <c r="B617" s="180"/>
      <c r="C617" s="180"/>
      <c r="D617" s="180"/>
      <c r="E617" s="180"/>
      <c r="F617" s="180"/>
      <c r="G617" s="180"/>
      <c r="H617" s="180"/>
      <c r="I617" s="180"/>
      <c r="J617" s="180"/>
      <c r="K617" s="180"/>
      <c r="L617" s="180"/>
      <c r="M617" s="180"/>
      <c r="N617" s="180"/>
      <c r="O617" s="180"/>
      <c r="P617" s="180"/>
      <c r="Q617" s="180"/>
      <c r="R617" s="180"/>
      <c r="S617" s="180"/>
      <c r="T617" s="180"/>
      <c r="U617" s="180"/>
      <c r="V617" s="180"/>
      <c r="W617" s="180"/>
      <c r="X617" s="180"/>
      <c r="Y617" s="180"/>
    </row>
    <row r="618" spans="1:25" ht="12.75">
      <c r="A618" s="175"/>
      <c r="B618" s="180"/>
      <c r="C618" s="180"/>
      <c r="D618" s="180"/>
      <c r="E618" s="180"/>
      <c r="F618" s="180"/>
      <c r="G618" s="180"/>
      <c r="H618" s="180"/>
      <c r="I618" s="180"/>
      <c r="J618" s="180"/>
      <c r="K618" s="180"/>
      <c r="L618" s="180"/>
      <c r="M618" s="180"/>
      <c r="N618" s="180"/>
      <c r="O618" s="180"/>
      <c r="P618" s="180"/>
      <c r="Q618" s="180"/>
      <c r="R618" s="180"/>
      <c r="S618" s="180"/>
      <c r="T618" s="180"/>
      <c r="U618" s="180"/>
      <c r="V618" s="180"/>
      <c r="W618" s="180"/>
      <c r="X618" s="180"/>
      <c r="Y618" s="180"/>
    </row>
    <row r="619" spans="1:25" ht="12.75">
      <c r="A619" s="175"/>
      <c r="B619" s="180"/>
      <c r="C619" s="180"/>
      <c r="D619" s="180"/>
      <c r="E619" s="180"/>
      <c r="F619" s="180"/>
      <c r="G619" s="180"/>
      <c r="H619" s="180"/>
      <c r="I619" s="180"/>
      <c r="J619" s="180"/>
      <c r="K619" s="180"/>
      <c r="L619" s="180"/>
      <c r="M619" s="180"/>
      <c r="N619" s="180"/>
      <c r="O619" s="180"/>
      <c r="P619" s="180"/>
      <c r="Q619" s="180"/>
      <c r="R619" s="180"/>
      <c r="S619" s="180"/>
      <c r="T619" s="180"/>
      <c r="U619" s="180"/>
      <c r="V619" s="180"/>
      <c r="W619" s="180"/>
      <c r="X619" s="180"/>
      <c r="Y619" s="180"/>
    </row>
    <row r="620" spans="1:25" ht="12.75">
      <c r="A620" s="175"/>
      <c r="B620" s="180"/>
      <c r="C620" s="180"/>
      <c r="D620" s="180"/>
      <c r="E620" s="180"/>
      <c r="F620" s="180"/>
      <c r="G620" s="180"/>
      <c r="H620" s="180"/>
      <c r="I620" s="180"/>
      <c r="J620" s="180"/>
      <c r="K620" s="180"/>
      <c r="L620" s="180"/>
      <c r="M620" s="180"/>
      <c r="N620" s="180"/>
      <c r="O620" s="180"/>
      <c r="P620" s="180"/>
      <c r="Q620" s="180"/>
      <c r="R620" s="180"/>
      <c r="S620" s="180"/>
      <c r="T620" s="180"/>
      <c r="U620" s="180"/>
      <c r="V620" s="180"/>
      <c r="W620" s="180"/>
      <c r="X620" s="180"/>
      <c r="Y620" s="180"/>
    </row>
    <row r="621" spans="1:25" ht="12.75">
      <c r="A621" s="175"/>
      <c r="B621" s="180"/>
      <c r="C621" s="180"/>
      <c r="D621" s="180"/>
      <c r="E621" s="180"/>
      <c r="F621" s="180"/>
      <c r="G621" s="180"/>
      <c r="H621" s="180"/>
      <c r="I621" s="180"/>
      <c r="J621" s="180"/>
      <c r="K621" s="180"/>
      <c r="L621" s="180"/>
      <c r="M621" s="180"/>
      <c r="N621" s="180"/>
      <c r="O621" s="180"/>
      <c r="P621" s="180"/>
      <c r="Q621" s="180"/>
      <c r="R621" s="180"/>
      <c r="S621" s="180"/>
      <c r="T621" s="180"/>
      <c r="U621" s="180"/>
      <c r="V621" s="180"/>
      <c r="W621" s="180"/>
      <c r="X621" s="180"/>
      <c r="Y621" s="180"/>
    </row>
    <row r="622" spans="1:25" ht="12.75">
      <c r="A622" s="175"/>
      <c r="B622" s="180"/>
      <c r="C622" s="180"/>
      <c r="D622" s="180"/>
      <c r="E622" s="180"/>
      <c r="F622" s="180"/>
      <c r="G622" s="180"/>
      <c r="H622" s="180"/>
      <c r="I622" s="180"/>
      <c r="J622" s="180"/>
      <c r="K622" s="180"/>
      <c r="L622" s="180"/>
      <c r="M622" s="180"/>
      <c r="N622" s="180"/>
      <c r="O622" s="180"/>
      <c r="P622" s="180"/>
      <c r="Q622" s="180"/>
      <c r="R622" s="180"/>
      <c r="S622" s="180"/>
      <c r="T622" s="180"/>
      <c r="U622" s="180"/>
      <c r="V622" s="180"/>
      <c r="W622" s="180"/>
      <c r="X622" s="180"/>
      <c r="Y622" s="180"/>
    </row>
    <row r="623" spans="1:25" ht="12.75">
      <c r="A623" s="175"/>
      <c r="B623" s="180"/>
      <c r="C623" s="180"/>
      <c r="D623" s="180"/>
      <c r="E623" s="180"/>
      <c r="F623" s="180"/>
      <c r="G623" s="180"/>
      <c r="H623" s="180"/>
      <c r="I623" s="180"/>
      <c r="J623" s="180"/>
      <c r="K623" s="180"/>
      <c r="L623" s="180"/>
      <c r="M623" s="180"/>
      <c r="N623" s="180"/>
      <c r="O623" s="180"/>
      <c r="P623" s="180"/>
      <c r="Q623" s="180"/>
      <c r="R623" s="180"/>
      <c r="S623" s="180"/>
      <c r="T623" s="180"/>
      <c r="U623" s="180"/>
      <c r="V623" s="180"/>
      <c r="W623" s="180"/>
      <c r="X623" s="180"/>
      <c r="Y623" s="180"/>
    </row>
    <row r="624" spans="1:25" ht="12.75">
      <c r="A624" s="175"/>
      <c r="B624" s="180"/>
      <c r="C624" s="180"/>
      <c r="D624" s="180"/>
      <c r="E624" s="180"/>
      <c r="F624" s="180"/>
      <c r="G624" s="180"/>
      <c r="H624" s="180"/>
      <c r="I624" s="180"/>
      <c r="J624" s="180"/>
      <c r="K624" s="180"/>
      <c r="L624" s="180"/>
      <c r="M624" s="180"/>
      <c r="N624" s="180"/>
      <c r="O624" s="180"/>
      <c r="P624" s="180"/>
      <c r="Q624" s="180"/>
      <c r="R624" s="180"/>
      <c r="S624" s="180"/>
      <c r="T624" s="180"/>
      <c r="U624" s="180"/>
      <c r="V624" s="180"/>
      <c r="W624" s="180"/>
      <c r="X624" s="180"/>
      <c r="Y624" s="180"/>
    </row>
    <row r="625" spans="1:25" ht="12.75">
      <c r="A625" s="175"/>
      <c r="B625" s="180"/>
      <c r="C625" s="180"/>
      <c r="D625" s="180"/>
      <c r="E625" s="180"/>
      <c r="F625" s="180"/>
      <c r="G625" s="180"/>
      <c r="H625" s="180"/>
      <c r="I625" s="180"/>
      <c r="J625" s="180"/>
      <c r="K625" s="180"/>
      <c r="L625" s="180"/>
      <c r="M625" s="180"/>
      <c r="N625" s="180"/>
      <c r="O625" s="180"/>
      <c r="P625" s="180"/>
      <c r="Q625" s="180"/>
      <c r="R625" s="180"/>
      <c r="S625" s="180"/>
      <c r="T625" s="180"/>
      <c r="U625" s="180"/>
      <c r="V625" s="180"/>
      <c r="W625" s="180"/>
      <c r="X625" s="180"/>
      <c r="Y625" s="180"/>
    </row>
    <row r="626" spans="1:25" ht="12.75">
      <c r="A626" s="175"/>
      <c r="B626" s="180"/>
      <c r="C626" s="180"/>
      <c r="D626" s="180"/>
      <c r="E626" s="180"/>
      <c r="F626" s="180"/>
      <c r="G626" s="180"/>
      <c r="H626" s="180"/>
      <c r="I626" s="180"/>
      <c r="J626" s="180"/>
      <c r="K626" s="180"/>
      <c r="L626" s="180"/>
      <c r="M626" s="180"/>
      <c r="N626" s="180"/>
      <c r="O626" s="180"/>
      <c r="P626" s="180"/>
      <c r="Q626" s="180"/>
      <c r="R626" s="180"/>
      <c r="S626" s="180"/>
      <c r="T626" s="180"/>
      <c r="U626" s="180"/>
      <c r="V626" s="180"/>
      <c r="W626" s="180"/>
      <c r="X626" s="180"/>
      <c r="Y626" s="180"/>
    </row>
    <row r="627" spans="1:25" ht="12.75">
      <c r="A627" s="175"/>
      <c r="B627" s="180"/>
      <c r="C627" s="180"/>
      <c r="D627" s="180"/>
      <c r="E627" s="180"/>
      <c r="F627" s="180"/>
      <c r="G627" s="180"/>
      <c r="H627" s="180"/>
      <c r="I627" s="180"/>
      <c r="J627" s="180"/>
      <c r="K627" s="180"/>
      <c r="L627" s="180"/>
      <c r="M627" s="180"/>
      <c r="N627" s="180"/>
      <c r="O627" s="180"/>
      <c r="P627" s="180"/>
      <c r="Q627" s="180"/>
      <c r="R627" s="180"/>
      <c r="S627" s="180"/>
      <c r="T627" s="180"/>
      <c r="U627" s="180"/>
      <c r="V627" s="180"/>
      <c r="W627" s="180"/>
      <c r="X627" s="180"/>
      <c r="Y627" s="180"/>
    </row>
    <row r="628" spans="1:25" ht="12.75">
      <c r="A628" s="175"/>
      <c r="B628" s="180"/>
      <c r="C628" s="180"/>
      <c r="D628" s="180"/>
      <c r="E628" s="180"/>
      <c r="F628" s="180"/>
      <c r="G628" s="180"/>
      <c r="H628" s="180"/>
      <c r="I628" s="180"/>
      <c r="J628" s="180"/>
      <c r="K628" s="180"/>
      <c r="L628" s="180"/>
      <c r="M628" s="180"/>
      <c r="N628" s="180"/>
      <c r="O628" s="180"/>
      <c r="P628" s="180"/>
      <c r="Q628" s="180"/>
      <c r="R628" s="180"/>
      <c r="S628" s="180"/>
      <c r="T628" s="180"/>
      <c r="U628" s="180"/>
      <c r="V628" s="180"/>
      <c r="W628" s="180"/>
      <c r="X628" s="180"/>
      <c r="Y628" s="180"/>
    </row>
    <row r="629" spans="1:25" ht="12.75">
      <c r="A629" s="175"/>
      <c r="B629" s="180"/>
      <c r="C629" s="180"/>
      <c r="D629" s="180"/>
      <c r="E629" s="180"/>
      <c r="F629" s="180"/>
      <c r="G629" s="180"/>
      <c r="H629" s="180"/>
      <c r="I629" s="180"/>
      <c r="J629" s="180"/>
      <c r="K629" s="180"/>
      <c r="L629" s="180"/>
      <c r="M629" s="180"/>
      <c r="N629" s="180"/>
      <c r="O629" s="180"/>
      <c r="P629" s="180"/>
      <c r="Q629" s="180"/>
      <c r="R629" s="180"/>
      <c r="S629" s="180"/>
      <c r="T629" s="180"/>
      <c r="U629" s="180"/>
      <c r="V629" s="180"/>
      <c r="W629" s="180"/>
      <c r="X629" s="180"/>
      <c r="Y629" s="180"/>
    </row>
    <row r="630" spans="1:25" ht="12.75">
      <c r="A630" s="175"/>
      <c r="B630" s="180"/>
      <c r="C630" s="180"/>
      <c r="D630" s="180"/>
      <c r="E630" s="180"/>
      <c r="F630" s="180"/>
      <c r="G630" s="180"/>
      <c r="H630" s="180"/>
      <c r="I630" s="180"/>
      <c r="J630" s="180"/>
      <c r="K630" s="180"/>
      <c r="L630" s="180"/>
      <c r="M630" s="180"/>
      <c r="N630" s="180"/>
      <c r="O630" s="180"/>
      <c r="P630" s="180"/>
      <c r="Q630" s="180"/>
      <c r="R630" s="180"/>
      <c r="S630" s="180"/>
      <c r="T630" s="180"/>
      <c r="U630" s="180"/>
      <c r="V630" s="180"/>
      <c r="W630" s="180"/>
      <c r="X630" s="180"/>
      <c r="Y630" s="180"/>
    </row>
    <row r="631" spans="1:25" ht="12.75">
      <c r="A631" s="175"/>
      <c r="B631" s="180"/>
      <c r="C631" s="180"/>
      <c r="D631" s="180"/>
      <c r="E631" s="180"/>
      <c r="F631" s="180"/>
      <c r="G631" s="180"/>
      <c r="H631" s="180"/>
      <c r="I631" s="180"/>
      <c r="J631" s="180"/>
      <c r="K631" s="180"/>
      <c r="L631" s="180"/>
      <c r="M631" s="180"/>
      <c r="N631" s="180"/>
      <c r="O631" s="180"/>
      <c r="P631" s="180"/>
      <c r="Q631" s="180"/>
      <c r="R631" s="180"/>
      <c r="S631" s="180"/>
      <c r="T631" s="180"/>
      <c r="U631" s="180"/>
      <c r="V631" s="180"/>
      <c r="W631" s="180"/>
      <c r="X631" s="180"/>
      <c r="Y631" s="180"/>
    </row>
    <row r="632" spans="1:25" ht="12.75">
      <c r="A632" s="175"/>
      <c r="B632" s="180"/>
      <c r="C632" s="180"/>
      <c r="D632" s="180"/>
      <c r="E632" s="180"/>
      <c r="F632" s="180"/>
      <c r="G632" s="180"/>
      <c r="H632" s="180"/>
      <c r="I632" s="180"/>
      <c r="J632" s="180"/>
      <c r="K632" s="180"/>
      <c r="L632" s="180"/>
      <c r="M632" s="180"/>
      <c r="N632" s="180"/>
      <c r="O632" s="180"/>
      <c r="P632" s="180"/>
      <c r="Q632" s="180"/>
      <c r="R632" s="180"/>
      <c r="S632" s="180"/>
      <c r="T632" s="180"/>
      <c r="U632" s="180"/>
      <c r="V632" s="180"/>
      <c r="W632" s="180"/>
      <c r="X632" s="180"/>
      <c r="Y632" s="180"/>
    </row>
    <row r="633" spans="1:25" ht="12.75">
      <c r="A633" s="175"/>
      <c r="B633" s="180"/>
      <c r="C633" s="180"/>
      <c r="D633" s="180"/>
      <c r="E633" s="180"/>
      <c r="F633" s="180"/>
      <c r="G633" s="180"/>
      <c r="H633" s="180"/>
      <c r="I633" s="180"/>
      <c r="J633" s="180"/>
      <c r="K633" s="180"/>
      <c r="L633" s="180"/>
      <c r="M633" s="180"/>
      <c r="N633" s="180"/>
      <c r="O633" s="180"/>
      <c r="P633" s="180"/>
      <c r="Q633" s="180"/>
      <c r="R633" s="180"/>
      <c r="S633" s="180"/>
      <c r="T633" s="180"/>
      <c r="U633" s="180"/>
      <c r="V633" s="180"/>
      <c r="W633" s="180"/>
      <c r="X633" s="180"/>
      <c r="Y633" s="180"/>
    </row>
    <row r="634" spans="1:25" ht="12.75">
      <c r="A634" s="175"/>
      <c r="B634" s="180"/>
      <c r="C634" s="180"/>
      <c r="D634" s="180"/>
      <c r="E634" s="180"/>
      <c r="F634" s="180"/>
      <c r="G634" s="180"/>
      <c r="H634" s="180"/>
      <c r="I634" s="180"/>
      <c r="J634" s="180"/>
      <c r="K634" s="180"/>
      <c r="L634" s="180"/>
      <c r="M634" s="180"/>
      <c r="N634" s="180"/>
      <c r="O634" s="180"/>
      <c r="P634" s="180"/>
      <c r="Q634" s="180"/>
      <c r="R634" s="180"/>
      <c r="S634" s="180"/>
      <c r="T634" s="180"/>
      <c r="U634" s="180"/>
      <c r="V634" s="180"/>
      <c r="W634" s="180"/>
      <c r="X634" s="180"/>
      <c r="Y634" s="180"/>
    </row>
    <row r="635" spans="1:25" ht="12.75">
      <c r="A635" s="175"/>
      <c r="B635" s="180"/>
      <c r="C635" s="180"/>
      <c r="D635" s="180"/>
      <c r="E635" s="180"/>
      <c r="F635" s="180"/>
      <c r="G635" s="180"/>
      <c r="H635" s="180"/>
      <c r="I635" s="180"/>
      <c r="J635" s="180"/>
      <c r="K635" s="180"/>
      <c r="L635" s="180"/>
      <c r="M635" s="180"/>
      <c r="N635" s="180"/>
      <c r="O635" s="180"/>
      <c r="P635" s="180"/>
      <c r="Q635" s="180"/>
      <c r="R635" s="180"/>
      <c r="S635" s="180"/>
      <c r="T635" s="180"/>
      <c r="U635" s="180"/>
      <c r="V635" s="180"/>
      <c r="W635" s="180"/>
      <c r="X635" s="180"/>
      <c r="Y635" s="180"/>
    </row>
    <row r="636" spans="1:25" ht="12.75">
      <c r="A636" s="175"/>
      <c r="B636" s="180"/>
      <c r="C636" s="180"/>
      <c r="D636" s="180"/>
      <c r="E636" s="180"/>
      <c r="F636" s="180"/>
      <c r="G636" s="180"/>
      <c r="H636" s="180"/>
      <c r="I636" s="180"/>
      <c r="J636" s="180"/>
      <c r="K636" s="180"/>
      <c r="L636" s="180"/>
      <c r="M636" s="180"/>
      <c r="N636" s="180"/>
      <c r="O636" s="180"/>
      <c r="P636" s="180"/>
      <c r="Q636" s="180"/>
      <c r="R636" s="180"/>
      <c r="S636" s="180"/>
      <c r="T636" s="180"/>
      <c r="U636" s="180"/>
      <c r="V636" s="180"/>
      <c r="W636" s="180"/>
      <c r="X636" s="180"/>
      <c r="Y636" s="180"/>
    </row>
    <row r="637" spans="1:25" ht="12.75">
      <c r="A637" s="175"/>
      <c r="B637" s="180"/>
      <c r="C637" s="180"/>
      <c r="D637" s="180"/>
      <c r="E637" s="180"/>
      <c r="F637" s="180"/>
      <c r="G637" s="180"/>
      <c r="H637" s="180"/>
      <c r="I637" s="180"/>
      <c r="J637" s="180"/>
      <c r="K637" s="180"/>
      <c r="L637" s="180"/>
      <c r="M637" s="180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0"/>
    </row>
    <row r="638" spans="1:25" ht="12.75">
      <c r="A638" s="175"/>
      <c r="B638" s="180"/>
      <c r="C638" s="180"/>
      <c r="D638" s="180"/>
      <c r="E638" s="180"/>
      <c r="F638" s="180"/>
      <c r="G638" s="180"/>
      <c r="H638" s="180"/>
      <c r="I638" s="180"/>
      <c r="J638" s="180"/>
      <c r="K638" s="180"/>
      <c r="L638" s="180"/>
      <c r="M638" s="180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0"/>
    </row>
    <row r="639" spans="1:25" ht="12.75">
      <c r="A639" s="175"/>
      <c r="B639" s="180"/>
      <c r="C639" s="180"/>
      <c r="D639" s="180"/>
      <c r="E639" s="180"/>
      <c r="F639" s="180"/>
      <c r="G639" s="180"/>
      <c r="H639" s="180"/>
      <c r="I639" s="180"/>
      <c r="J639" s="180"/>
      <c r="K639" s="180"/>
      <c r="L639" s="180"/>
      <c r="M639" s="180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0"/>
    </row>
    <row r="640" spans="1:25" ht="12.75">
      <c r="A640" s="175"/>
      <c r="B640" s="180"/>
      <c r="C640" s="180"/>
      <c r="D640" s="180"/>
      <c r="E640" s="180"/>
      <c r="F640" s="180"/>
      <c r="G640" s="180"/>
      <c r="H640" s="180"/>
      <c r="I640" s="180"/>
      <c r="J640" s="180"/>
      <c r="K640" s="180"/>
      <c r="L640" s="180"/>
      <c r="M640" s="180"/>
      <c r="N640" s="180"/>
      <c r="O640" s="180"/>
      <c r="P640" s="180"/>
      <c r="Q640" s="180"/>
      <c r="R640" s="180"/>
      <c r="S640" s="180"/>
      <c r="T640" s="180"/>
      <c r="U640" s="180"/>
      <c r="V640" s="180"/>
      <c r="W640" s="180"/>
      <c r="X640" s="180"/>
      <c r="Y640" s="180"/>
    </row>
    <row r="641" spans="1:25" ht="12.75">
      <c r="A641" s="175"/>
      <c r="B641" s="180"/>
      <c r="C641" s="180"/>
      <c r="D641" s="180"/>
      <c r="E641" s="180"/>
      <c r="F641" s="180"/>
      <c r="G641" s="180"/>
      <c r="H641" s="180"/>
      <c r="I641" s="180"/>
      <c r="J641" s="180"/>
      <c r="K641" s="180"/>
      <c r="L641" s="180"/>
      <c r="M641" s="180"/>
      <c r="N641" s="180"/>
      <c r="O641" s="180"/>
      <c r="P641" s="180"/>
      <c r="Q641" s="180"/>
      <c r="R641" s="180"/>
      <c r="S641" s="180"/>
      <c r="T641" s="180"/>
      <c r="U641" s="180"/>
      <c r="V641" s="180"/>
      <c r="W641" s="180"/>
      <c r="X641" s="180"/>
      <c r="Y641" s="180"/>
    </row>
    <row r="642" spans="1:25" ht="12.75">
      <c r="A642" s="175"/>
      <c r="B642" s="180"/>
      <c r="C642" s="180"/>
      <c r="D642" s="180"/>
      <c r="E642" s="180"/>
      <c r="F642" s="180"/>
      <c r="G642" s="180"/>
      <c r="H642" s="180"/>
      <c r="I642" s="180"/>
      <c r="J642" s="180"/>
      <c r="K642" s="180"/>
      <c r="L642" s="180"/>
      <c r="M642" s="180"/>
      <c r="N642" s="180"/>
      <c r="O642" s="180"/>
      <c r="P642" s="180"/>
      <c r="Q642" s="180"/>
      <c r="R642" s="180"/>
      <c r="S642" s="180"/>
      <c r="T642" s="180"/>
      <c r="U642" s="180"/>
      <c r="V642" s="180"/>
      <c r="W642" s="180"/>
      <c r="X642" s="180"/>
      <c r="Y642" s="180"/>
    </row>
    <row r="643" spans="1:25" ht="12.75">
      <c r="A643" s="175"/>
      <c r="B643" s="180"/>
      <c r="C643" s="180"/>
      <c r="D643" s="180"/>
      <c r="E643" s="180"/>
      <c r="F643" s="180"/>
      <c r="G643" s="180"/>
      <c r="H643" s="180"/>
      <c r="I643" s="180"/>
      <c r="J643" s="180"/>
      <c r="K643" s="180"/>
      <c r="L643" s="180"/>
      <c r="M643" s="180"/>
      <c r="N643" s="180"/>
      <c r="O643" s="180"/>
      <c r="P643" s="180"/>
      <c r="Q643" s="180"/>
      <c r="R643" s="180"/>
      <c r="S643" s="180"/>
      <c r="T643" s="180"/>
      <c r="U643" s="180"/>
      <c r="V643" s="180"/>
      <c r="W643" s="180"/>
      <c r="X643" s="180"/>
      <c r="Y643" s="180"/>
    </row>
    <row r="644" spans="1:25" ht="12.75">
      <c r="A644" s="175"/>
      <c r="B644" s="180"/>
      <c r="C644" s="180"/>
      <c r="D644" s="180"/>
      <c r="E644" s="180"/>
      <c r="F644" s="180"/>
      <c r="G644" s="180"/>
      <c r="H644" s="180"/>
      <c r="I644" s="180"/>
      <c r="J644" s="180"/>
      <c r="K644" s="180"/>
      <c r="L644" s="180"/>
      <c r="M644" s="180"/>
      <c r="N644" s="180"/>
      <c r="O644" s="180"/>
      <c r="P644" s="180"/>
      <c r="Q644" s="180"/>
      <c r="R644" s="180"/>
      <c r="S644" s="180"/>
      <c r="T644" s="180"/>
      <c r="U644" s="180"/>
      <c r="V644" s="180"/>
      <c r="W644" s="180"/>
      <c r="X644" s="180"/>
      <c r="Y644" s="180"/>
    </row>
    <row r="645" spans="1:25" ht="12.75">
      <c r="A645" s="175"/>
      <c r="B645" s="180"/>
      <c r="C645" s="180"/>
      <c r="D645" s="180"/>
      <c r="E645" s="180"/>
      <c r="F645" s="180"/>
      <c r="G645" s="180"/>
      <c r="H645" s="180"/>
      <c r="I645" s="180"/>
      <c r="J645" s="180"/>
      <c r="K645" s="180"/>
      <c r="L645" s="180"/>
      <c r="M645" s="180"/>
      <c r="N645" s="180"/>
      <c r="O645" s="180"/>
      <c r="P645" s="180"/>
      <c r="Q645" s="180"/>
      <c r="R645" s="180"/>
      <c r="S645" s="180"/>
      <c r="T645" s="180"/>
      <c r="U645" s="180"/>
      <c r="V645" s="180"/>
      <c r="W645" s="180"/>
      <c r="X645" s="180"/>
      <c r="Y645" s="180"/>
    </row>
    <row r="646" spans="1:25" ht="12.75">
      <c r="A646" s="175"/>
      <c r="B646" s="180"/>
      <c r="C646" s="180"/>
      <c r="D646" s="180"/>
      <c r="E646" s="180"/>
      <c r="F646" s="180"/>
      <c r="G646" s="180"/>
      <c r="H646" s="180"/>
      <c r="I646" s="180"/>
      <c r="J646" s="180"/>
      <c r="K646" s="180"/>
      <c r="L646" s="180"/>
      <c r="M646" s="180"/>
      <c r="N646" s="180"/>
      <c r="O646" s="180"/>
      <c r="P646" s="180"/>
      <c r="Q646" s="180"/>
      <c r="R646" s="180"/>
      <c r="S646" s="180"/>
      <c r="T646" s="180"/>
      <c r="U646" s="180"/>
      <c r="V646" s="180"/>
      <c r="W646" s="180"/>
      <c r="X646" s="180"/>
      <c r="Y646" s="180"/>
    </row>
    <row r="647" spans="1:25" ht="12.75">
      <c r="A647" s="175"/>
      <c r="B647" s="180"/>
      <c r="C647" s="180"/>
      <c r="D647" s="180"/>
      <c r="E647" s="180"/>
      <c r="F647" s="180"/>
      <c r="G647" s="180"/>
      <c r="H647" s="180"/>
      <c r="I647" s="180"/>
      <c r="J647" s="180"/>
      <c r="K647" s="180"/>
      <c r="L647" s="180"/>
      <c r="M647" s="180"/>
      <c r="N647" s="180"/>
      <c r="O647" s="180"/>
      <c r="P647" s="180"/>
      <c r="Q647" s="180"/>
      <c r="R647" s="180"/>
      <c r="S647" s="180"/>
      <c r="T647" s="180"/>
      <c r="U647" s="180"/>
      <c r="V647" s="180"/>
      <c r="W647" s="180"/>
      <c r="X647" s="180"/>
      <c r="Y647" s="180"/>
    </row>
    <row r="648" spans="1:25" ht="12.75">
      <c r="A648" s="175"/>
      <c r="B648" s="180"/>
      <c r="C648" s="180"/>
      <c r="D648" s="180"/>
      <c r="E648" s="180"/>
      <c r="F648" s="180"/>
      <c r="G648" s="180"/>
      <c r="H648" s="180"/>
      <c r="I648" s="180"/>
      <c r="J648" s="180"/>
      <c r="K648" s="180"/>
      <c r="L648" s="180"/>
      <c r="M648" s="180"/>
      <c r="N648" s="180"/>
      <c r="O648" s="180"/>
      <c r="P648" s="180"/>
      <c r="Q648" s="180"/>
      <c r="R648" s="180"/>
      <c r="S648" s="180"/>
      <c r="T648" s="180"/>
      <c r="U648" s="180"/>
      <c r="V648" s="180"/>
      <c r="W648" s="180"/>
      <c r="X648" s="180"/>
      <c r="Y648" s="180"/>
    </row>
    <row r="649" spans="1:25" ht="12.75">
      <c r="A649" s="175"/>
      <c r="B649" s="180"/>
      <c r="C649" s="180"/>
      <c r="D649" s="180"/>
      <c r="E649" s="180"/>
      <c r="F649" s="180"/>
      <c r="G649" s="180"/>
      <c r="H649" s="180"/>
      <c r="I649" s="180"/>
      <c r="J649" s="180"/>
      <c r="K649" s="180"/>
      <c r="L649" s="180"/>
      <c r="M649" s="180"/>
      <c r="N649" s="180"/>
      <c r="O649" s="180"/>
      <c r="P649" s="180"/>
      <c r="Q649" s="180"/>
      <c r="R649" s="180"/>
      <c r="S649" s="180"/>
      <c r="T649" s="180"/>
      <c r="U649" s="180"/>
      <c r="V649" s="180"/>
      <c r="W649" s="180"/>
      <c r="X649" s="180"/>
      <c r="Y649" s="180"/>
    </row>
    <row r="650" spans="1:25" ht="12.75">
      <c r="A650" s="175"/>
      <c r="B650" s="180"/>
      <c r="C650" s="180"/>
      <c r="D650" s="180"/>
      <c r="E650" s="180"/>
      <c r="F650" s="180"/>
      <c r="G650" s="180"/>
      <c r="H650" s="180"/>
      <c r="I650" s="180"/>
      <c r="J650" s="180"/>
      <c r="K650" s="180"/>
      <c r="L650" s="180"/>
      <c r="M650" s="180"/>
      <c r="N650" s="180"/>
      <c r="O650" s="180"/>
      <c r="P650" s="180"/>
      <c r="Q650" s="180"/>
      <c r="R650" s="180"/>
      <c r="S650" s="180"/>
      <c r="T650" s="180"/>
      <c r="U650" s="180"/>
      <c r="V650" s="180"/>
      <c r="W650" s="180"/>
      <c r="X650" s="180"/>
      <c r="Y650" s="180"/>
    </row>
    <row r="651" spans="1:25" ht="12.75">
      <c r="A651" s="175"/>
      <c r="B651" s="180"/>
      <c r="C651" s="180"/>
      <c r="D651" s="180"/>
      <c r="E651" s="180"/>
      <c r="F651" s="180"/>
      <c r="G651" s="180"/>
      <c r="H651" s="180"/>
      <c r="I651" s="180"/>
      <c r="J651" s="180"/>
      <c r="K651" s="180"/>
      <c r="L651" s="180"/>
      <c r="M651" s="180"/>
      <c r="N651" s="180"/>
      <c r="O651" s="180"/>
      <c r="P651" s="180"/>
      <c r="Q651" s="180"/>
      <c r="R651" s="180"/>
      <c r="S651" s="180"/>
      <c r="T651" s="180"/>
      <c r="U651" s="180"/>
      <c r="V651" s="180"/>
      <c r="W651" s="180"/>
      <c r="X651" s="180"/>
      <c r="Y651" s="180"/>
    </row>
    <row r="652" spans="1:25" ht="12.75">
      <c r="A652" s="175"/>
      <c r="B652" s="180"/>
      <c r="C652" s="180"/>
      <c r="D652" s="180"/>
      <c r="E652" s="180"/>
      <c r="F652" s="180"/>
      <c r="G652" s="180"/>
      <c r="H652" s="180"/>
      <c r="I652" s="180"/>
      <c r="J652" s="180"/>
      <c r="K652" s="180"/>
      <c r="L652" s="180"/>
      <c r="M652" s="180"/>
      <c r="N652" s="180"/>
      <c r="O652" s="180"/>
      <c r="P652" s="180"/>
      <c r="Q652" s="180"/>
      <c r="R652" s="180"/>
      <c r="S652" s="180"/>
      <c r="T652" s="180"/>
      <c r="U652" s="180"/>
      <c r="V652" s="180"/>
      <c r="W652" s="180"/>
      <c r="X652" s="180"/>
      <c r="Y652" s="180"/>
    </row>
    <row r="653" spans="1:25" ht="12.75">
      <c r="A653" s="175"/>
      <c r="B653" s="180"/>
      <c r="C653" s="180"/>
      <c r="D653" s="180"/>
      <c r="E653" s="180"/>
      <c r="F653" s="180"/>
      <c r="G653" s="180"/>
      <c r="H653" s="180"/>
      <c r="I653" s="180"/>
      <c r="J653" s="180"/>
      <c r="K653" s="180"/>
      <c r="L653" s="180"/>
      <c r="M653" s="180"/>
      <c r="N653" s="180"/>
      <c r="O653" s="180"/>
      <c r="P653" s="180"/>
      <c r="Q653" s="180"/>
      <c r="R653" s="180"/>
      <c r="S653" s="180"/>
      <c r="T653" s="180"/>
      <c r="U653" s="180"/>
      <c r="V653" s="180"/>
      <c r="W653" s="180"/>
      <c r="X653" s="180"/>
      <c r="Y653" s="180"/>
    </row>
    <row r="654" spans="1:25" ht="12.75">
      <c r="A654" s="175"/>
      <c r="B654" s="180"/>
      <c r="C654" s="180"/>
      <c r="D654" s="180"/>
      <c r="E654" s="180"/>
      <c r="F654" s="180"/>
      <c r="G654" s="180"/>
      <c r="H654" s="180"/>
      <c r="I654" s="180"/>
      <c r="J654" s="180"/>
      <c r="K654" s="180"/>
      <c r="L654" s="180"/>
      <c r="M654" s="180"/>
      <c r="N654" s="180"/>
      <c r="O654" s="180"/>
      <c r="P654" s="180"/>
      <c r="Q654" s="180"/>
      <c r="R654" s="180"/>
      <c r="S654" s="180"/>
      <c r="T654" s="180"/>
      <c r="U654" s="180"/>
      <c r="V654" s="180"/>
      <c r="W654" s="180"/>
      <c r="X654" s="180"/>
      <c r="Y654" s="180"/>
    </row>
    <row r="655" spans="1:25" ht="12.75">
      <c r="A655" s="175"/>
      <c r="B655" s="180"/>
      <c r="C655" s="180"/>
      <c r="D655" s="180"/>
      <c r="E655" s="180"/>
      <c r="F655" s="180"/>
      <c r="G655" s="180"/>
      <c r="H655" s="180"/>
      <c r="I655" s="180"/>
      <c r="J655" s="180"/>
      <c r="K655" s="180"/>
      <c r="L655" s="180"/>
      <c r="M655" s="180"/>
      <c r="N655" s="180"/>
      <c r="O655" s="180"/>
      <c r="P655" s="180"/>
      <c r="Q655" s="180"/>
      <c r="R655" s="180"/>
      <c r="S655" s="180"/>
      <c r="T655" s="180"/>
      <c r="U655" s="180"/>
      <c r="V655" s="180"/>
      <c r="W655" s="180"/>
      <c r="X655" s="180"/>
      <c r="Y655" s="180"/>
    </row>
    <row r="656" spans="1:25" ht="12.75">
      <c r="A656" s="175"/>
      <c r="B656" s="180"/>
      <c r="C656" s="180"/>
      <c r="D656" s="180"/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80"/>
      <c r="S656" s="180"/>
      <c r="T656" s="180"/>
      <c r="U656" s="180"/>
      <c r="V656" s="180"/>
      <c r="W656" s="180"/>
      <c r="X656" s="180"/>
      <c r="Y656" s="180"/>
    </row>
    <row r="657" spans="1:25" ht="12.75">
      <c r="A657" s="175"/>
      <c r="B657" s="180"/>
      <c r="C657" s="180"/>
      <c r="D657" s="180"/>
      <c r="E657" s="180"/>
      <c r="F657" s="180"/>
      <c r="G657" s="180"/>
      <c r="H657" s="180"/>
      <c r="I657" s="180"/>
      <c r="J657" s="180"/>
      <c r="K657" s="180"/>
      <c r="L657" s="180"/>
      <c r="M657" s="180"/>
      <c r="N657" s="180"/>
      <c r="O657" s="180"/>
      <c r="P657" s="180"/>
      <c r="Q657" s="180"/>
      <c r="R657" s="180"/>
      <c r="S657" s="180"/>
      <c r="T657" s="180"/>
      <c r="U657" s="180"/>
      <c r="V657" s="180"/>
      <c r="W657" s="180"/>
      <c r="X657" s="180"/>
      <c r="Y657" s="180"/>
    </row>
    <row r="658" spans="1:25" ht="12.75">
      <c r="A658" s="175"/>
      <c r="B658" s="180"/>
      <c r="C658" s="180"/>
      <c r="D658" s="180"/>
      <c r="E658" s="180"/>
      <c r="F658" s="180"/>
      <c r="G658" s="180"/>
      <c r="H658" s="180"/>
      <c r="I658" s="180"/>
      <c r="J658" s="180"/>
      <c r="K658" s="180"/>
      <c r="L658" s="180"/>
      <c r="M658" s="180"/>
      <c r="N658" s="180"/>
      <c r="O658" s="180"/>
      <c r="P658" s="180"/>
      <c r="Q658" s="180"/>
      <c r="R658" s="180"/>
      <c r="S658" s="180"/>
      <c r="T658" s="180"/>
      <c r="U658" s="180"/>
      <c r="V658" s="180"/>
      <c r="W658" s="180"/>
      <c r="X658" s="180"/>
      <c r="Y658" s="180"/>
    </row>
    <row r="659" spans="1:25" ht="12.75">
      <c r="A659" s="175"/>
      <c r="B659" s="180"/>
      <c r="C659" s="180"/>
      <c r="D659" s="180"/>
      <c r="E659" s="180"/>
      <c r="F659" s="180"/>
      <c r="G659" s="180"/>
      <c r="H659" s="180"/>
      <c r="I659" s="180"/>
      <c r="J659" s="180"/>
      <c r="K659" s="180"/>
      <c r="L659" s="180"/>
      <c r="M659" s="180"/>
      <c r="N659" s="180"/>
      <c r="O659" s="180"/>
      <c r="P659" s="180"/>
      <c r="Q659" s="180"/>
      <c r="R659" s="180"/>
      <c r="S659" s="180"/>
      <c r="T659" s="180"/>
      <c r="U659" s="180"/>
      <c r="V659" s="180"/>
      <c r="W659" s="180"/>
      <c r="X659" s="180"/>
      <c r="Y659" s="180"/>
    </row>
    <row r="660" spans="1:25" ht="12.75">
      <c r="A660" s="175"/>
      <c r="B660" s="180"/>
      <c r="C660" s="180"/>
      <c r="D660" s="180"/>
      <c r="E660" s="180"/>
      <c r="F660" s="180"/>
      <c r="G660" s="180"/>
      <c r="H660" s="180"/>
      <c r="I660" s="180"/>
      <c r="J660" s="180"/>
      <c r="K660" s="180"/>
      <c r="L660" s="180"/>
      <c r="M660" s="180"/>
      <c r="N660" s="180"/>
      <c r="O660" s="180"/>
      <c r="P660" s="180"/>
      <c r="Q660" s="180"/>
      <c r="R660" s="180"/>
      <c r="S660" s="180"/>
      <c r="T660" s="180"/>
      <c r="U660" s="180"/>
      <c r="V660" s="180"/>
      <c r="W660" s="180"/>
      <c r="X660" s="180"/>
      <c r="Y660" s="180"/>
    </row>
    <row r="661" spans="1:25" ht="12.75">
      <c r="A661" s="175"/>
      <c r="B661" s="180"/>
      <c r="C661" s="180"/>
      <c r="D661" s="180"/>
      <c r="E661" s="180"/>
      <c r="F661" s="180"/>
      <c r="G661" s="180"/>
      <c r="H661" s="180"/>
      <c r="I661" s="180"/>
      <c r="J661" s="180"/>
      <c r="K661" s="180"/>
      <c r="L661" s="180"/>
      <c r="M661" s="180"/>
      <c r="N661" s="180"/>
      <c r="O661" s="180"/>
      <c r="P661" s="180"/>
      <c r="Q661" s="180"/>
      <c r="R661" s="180"/>
      <c r="S661" s="180"/>
      <c r="T661" s="180"/>
      <c r="U661" s="180"/>
      <c r="V661" s="180"/>
      <c r="W661" s="180"/>
      <c r="X661" s="180"/>
      <c r="Y661" s="180"/>
    </row>
    <row r="662" spans="1:25" ht="12.75">
      <c r="A662" s="175"/>
      <c r="B662" s="180"/>
      <c r="C662" s="180"/>
      <c r="D662" s="180"/>
      <c r="E662" s="180"/>
      <c r="F662" s="180"/>
      <c r="G662" s="180"/>
      <c r="H662" s="180"/>
      <c r="I662" s="180"/>
      <c r="J662" s="180"/>
      <c r="K662" s="180"/>
      <c r="L662" s="180"/>
      <c r="M662" s="180"/>
      <c r="N662" s="180"/>
      <c r="O662" s="180"/>
      <c r="P662" s="180"/>
      <c r="Q662" s="180"/>
      <c r="R662" s="180"/>
      <c r="S662" s="180"/>
      <c r="T662" s="180"/>
      <c r="U662" s="180"/>
      <c r="V662" s="180"/>
      <c r="W662" s="180"/>
      <c r="X662" s="180"/>
      <c r="Y662" s="180"/>
    </row>
    <row r="663" spans="1:25" ht="12.75">
      <c r="A663" s="175"/>
      <c r="B663" s="180"/>
      <c r="C663" s="180"/>
      <c r="D663" s="180"/>
      <c r="E663" s="180"/>
      <c r="F663" s="180"/>
      <c r="G663" s="180"/>
      <c r="H663" s="180"/>
      <c r="I663" s="180"/>
      <c r="J663" s="180"/>
      <c r="K663" s="180"/>
      <c r="L663" s="180"/>
      <c r="M663" s="180"/>
      <c r="N663" s="180"/>
      <c r="O663" s="180"/>
      <c r="P663" s="180"/>
      <c r="Q663" s="180"/>
      <c r="R663" s="180"/>
      <c r="S663" s="180"/>
      <c r="T663" s="180"/>
      <c r="U663" s="180"/>
      <c r="V663" s="180"/>
      <c r="W663" s="180"/>
      <c r="X663" s="180"/>
      <c r="Y663" s="180"/>
    </row>
    <row r="664" spans="1:25" ht="12.75">
      <c r="A664" s="175"/>
      <c r="B664" s="180"/>
      <c r="C664" s="180"/>
      <c r="D664" s="180"/>
      <c r="E664" s="180"/>
      <c r="F664" s="180"/>
      <c r="G664" s="180"/>
      <c r="H664" s="180"/>
      <c r="I664" s="180"/>
      <c r="J664" s="180"/>
      <c r="K664" s="180"/>
      <c r="L664" s="180"/>
      <c r="M664" s="180"/>
      <c r="N664" s="180"/>
      <c r="O664" s="180"/>
      <c r="P664" s="180"/>
      <c r="Q664" s="180"/>
      <c r="R664" s="180"/>
      <c r="S664" s="180"/>
      <c r="T664" s="180"/>
      <c r="U664" s="180"/>
      <c r="V664" s="180"/>
      <c r="W664" s="180"/>
      <c r="X664" s="180"/>
      <c r="Y664" s="180"/>
    </row>
    <row r="665" spans="1:25" ht="12.75">
      <c r="A665" s="175"/>
      <c r="B665" s="180"/>
      <c r="C665" s="180"/>
      <c r="D665" s="180"/>
      <c r="E665" s="180"/>
      <c r="F665" s="180"/>
      <c r="G665" s="180"/>
      <c r="H665" s="180"/>
      <c r="I665" s="180"/>
      <c r="J665" s="180"/>
      <c r="K665" s="180"/>
      <c r="L665" s="180"/>
      <c r="M665" s="180"/>
      <c r="N665" s="180"/>
      <c r="O665" s="180"/>
      <c r="P665" s="180"/>
      <c r="Q665" s="180"/>
      <c r="R665" s="180"/>
      <c r="S665" s="180"/>
      <c r="T665" s="180"/>
      <c r="U665" s="180"/>
      <c r="V665" s="180"/>
      <c r="W665" s="180"/>
      <c r="X665" s="180"/>
      <c r="Y665" s="180"/>
    </row>
    <row r="666" spans="1:25" ht="12.75">
      <c r="A666" s="175"/>
      <c r="B666" s="180"/>
      <c r="C666" s="180"/>
      <c r="D666" s="180"/>
      <c r="E666" s="180"/>
      <c r="F666" s="180"/>
      <c r="G666" s="180"/>
      <c r="H666" s="180"/>
      <c r="I666" s="180"/>
      <c r="J666" s="180"/>
      <c r="K666" s="180"/>
      <c r="L666" s="180"/>
      <c r="M666" s="180"/>
      <c r="N666" s="180"/>
      <c r="O666" s="180"/>
      <c r="P666" s="180"/>
      <c r="Q666" s="180"/>
      <c r="R666" s="180"/>
      <c r="S666" s="180"/>
      <c r="T666" s="180"/>
      <c r="U666" s="180"/>
      <c r="V666" s="180"/>
      <c r="W666" s="180"/>
      <c r="X666" s="180"/>
      <c r="Y666" s="180"/>
    </row>
    <row r="667" spans="1:25" ht="12.75">
      <c r="A667" s="175"/>
      <c r="B667" s="180"/>
      <c r="C667" s="180"/>
      <c r="D667" s="180"/>
      <c r="E667" s="180"/>
      <c r="F667" s="180"/>
      <c r="G667" s="180"/>
      <c r="H667" s="180"/>
      <c r="I667" s="180"/>
      <c r="J667" s="180"/>
      <c r="K667" s="180"/>
      <c r="L667" s="180"/>
      <c r="M667" s="180"/>
      <c r="N667" s="180"/>
      <c r="O667" s="180"/>
      <c r="P667" s="180"/>
      <c r="Q667" s="180"/>
      <c r="R667" s="180"/>
      <c r="S667" s="180"/>
      <c r="T667" s="180"/>
      <c r="U667" s="180"/>
      <c r="V667" s="180"/>
      <c r="W667" s="180"/>
      <c r="X667" s="180"/>
      <c r="Y667" s="180"/>
    </row>
    <row r="668" spans="1:25" ht="12.75">
      <c r="A668" s="175"/>
      <c r="B668" s="180"/>
      <c r="C668" s="180"/>
      <c r="D668" s="180"/>
      <c r="E668" s="180"/>
      <c r="F668" s="180"/>
      <c r="G668" s="180"/>
      <c r="H668" s="180"/>
      <c r="I668" s="180"/>
      <c r="J668" s="180"/>
      <c r="K668" s="180"/>
      <c r="L668" s="180"/>
      <c r="M668" s="180"/>
      <c r="N668" s="180"/>
      <c r="O668" s="180"/>
      <c r="P668" s="180"/>
      <c r="Q668" s="180"/>
      <c r="R668" s="180"/>
      <c r="S668" s="180"/>
      <c r="T668" s="180"/>
      <c r="U668" s="180"/>
      <c r="V668" s="180"/>
      <c r="W668" s="180"/>
      <c r="X668" s="180"/>
      <c r="Y668" s="180"/>
    </row>
    <row r="669" spans="1:25" ht="12.75">
      <c r="A669" s="175"/>
      <c r="B669" s="180"/>
      <c r="C669" s="180"/>
      <c r="D669" s="180"/>
      <c r="E669" s="180"/>
      <c r="F669" s="180"/>
      <c r="G669" s="180"/>
      <c r="H669" s="180"/>
      <c r="I669" s="180"/>
      <c r="J669" s="180"/>
      <c r="K669" s="180"/>
      <c r="L669" s="180"/>
      <c r="M669" s="180"/>
      <c r="N669" s="180"/>
      <c r="O669" s="180"/>
      <c r="P669" s="180"/>
      <c r="Q669" s="180"/>
      <c r="R669" s="180"/>
      <c r="S669" s="180"/>
      <c r="T669" s="180"/>
      <c r="U669" s="180"/>
      <c r="V669" s="180"/>
      <c r="W669" s="180"/>
      <c r="X669" s="180"/>
      <c r="Y669" s="180"/>
    </row>
    <row r="670" spans="1:25" ht="12.75">
      <c r="A670" s="175"/>
      <c r="B670" s="180"/>
      <c r="C670" s="180"/>
      <c r="D670" s="180"/>
      <c r="E670" s="180"/>
      <c r="F670" s="180"/>
      <c r="G670" s="180"/>
      <c r="H670" s="180"/>
      <c r="I670" s="180"/>
      <c r="J670" s="180"/>
      <c r="K670" s="180"/>
      <c r="L670" s="180"/>
      <c r="M670" s="180"/>
      <c r="N670" s="180"/>
      <c r="O670" s="180"/>
      <c r="P670" s="180"/>
      <c r="Q670" s="180"/>
      <c r="R670" s="180"/>
      <c r="S670" s="180"/>
      <c r="T670" s="180"/>
      <c r="U670" s="180"/>
      <c r="V670" s="180"/>
      <c r="W670" s="180"/>
      <c r="X670" s="180"/>
      <c r="Y670" s="180"/>
    </row>
    <row r="671" spans="1:25" ht="12.75">
      <c r="A671" s="175"/>
      <c r="B671" s="180"/>
      <c r="C671" s="180"/>
      <c r="D671" s="180"/>
      <c r="E671" s="180"/>
      <c r="F671" s="180"/>
      <c r="G671" s="180"/>
      <c r="H671" s="180"/>
      <c r="I671" s="180"/>
      <c r="J671" s="180"/>
      <c r="K671" s="180"/>
      <c r="L671" s="180"/>
      <c r="M671" s="180"/>
      <c r="N671" s="180"/>
      <c r="O671" s="180"/>
      <c r="P671" s="180"/>
      <c r="Q671" s="180"/>
      <c r="R671" s="180"/>
      <c r="S671" s="180"/>
      <c r="T671" s="180"/>
      <c r="U671" s="180"/>
      <c r="V671" s="180"/>
      <c r="W671" s="180"/>
      <c r="X671" s="180"/>
      <c r="Y671" s="180"/>
    </row>
    <row r="672" spans="1:25" ht="12.75">
      <c r="A672" s="175"/>
      <c r="B672" s="180"/>
      <c r="C672" s="180"/>
      <c r="D672" s="180"/>
      <c r="E672" s="180"/>
      <c r="F672" s="180"/>
      <c r="G672" s="180"/>
      <c r="H672" s="180"/>
      <c r="I672" s="180"/>
      <c r="J672" s="180"/>
      <c r="K672" s="180"/>
      <c r="L672" s="180"/>
      <c r="M672" s="180"/>
      <c r="N672" s="180"/>
      <c r="O672" s="180"/>
      <c r="P672" s="180"/>
      <c r="Q672" s="180"/>
      <c r="R672" s="180"/>
      <c r="S672" s="180"/>
      <c r="T672" s="180"/>
      <c r="U672" s="180"/>
      <c r="V672" s="180"/>
      <c r="W672" s="180"/>
      <c r="X672" s="180"/>
      <c r="Y672" s="180"/>
    </row>
    <row r="673" spans="1:25" ht="12.75">
      <c r="A673" s="175"/>
      <c r="B673" s="180"/>
      <c r="C673" s="180"/>
      <c r="D673" s="180"/>
      <c r="E673" s="180"/>
      <c r="F673" s="180"/>
      <c r="G673" s="180"/>
      <c r="H673" s="180"/>
      <c r="I673" s="180"/>
      <c r="J673" s="180"/>
      <c r="K673" s="180"/>
      <c r="L673" s="180"/>
      <c r="M673" s="180"/>
      <c r="N673" s="180"/>
      <c r="O673" s="180"/>
      <c r="P673" s="180"/>
      <c r="Q673" s="180"/>
      <c r="R673" s="180"/>
      <c r="S673" s="180"/>
      <c r="T673" s="180"/>
      <c r="U673" s="180"/>
      <c r="V673" s="180"/>
      <c r="W673" s="180"/>
      <c r="X673" s="180"/>
      <c r="Y673" s="180"/>
    </row>
    <row r="674" spans="1:25" ht="12.75">
      <c r="A674" s="175"/>
      <c r="B674" s="180"/>
      <c r="C674" s="180"/>
      <c r="D674" s="180"/>
      <c r="E674" s="180"/>
      <c r="F674" s="180"/>
      <c r="G674" s="180"/>
      <c r="H674" s="180"/>
      <c r="I674" s="180"/>
      <c r="J674" s="180"/>
      <c r="K674" s="180"/>
      <c r="L674" s="180"/>
      <c r="M674" s="180"/>
      <c r="N674" s="180"/>
      <c r="O674" s="180"/>
      <c r="P674" s="180"/>
      <c r="Q674" s="180"/>
      <c r="R674" s="180"/>
      <c r="S674" s="180"/>
      <c r="T674" s="180"/>
      <c r="U674" s="180"/>
      <c r="V674" s="180"/>
      <c r="W674" s="180"/>
      <c r="X674" s="180"/>
      <c r="Y674" s="180"/>
    </row>
    <row r="675" spans="1:25" ht="12.75">
      <c r="A675" s="175"/>
      <c r="B675" s="180"/>
      <c r="C675" s="180"/>
      <c r="D675" s="180"/>
      <c r="E675" s="180"/>
      <c r="F675" s="180"/>
      <c r="G675" s="180"/>
      <c r="H675" s="180"/>
      <c r="I675" s="180"/>
      <c r="J675" s="180"/>
      <c r="K675" s="180"/>
      <c r="L675" s="180"/>
      <c r="M675" s="180"/>
      <c r="N675" s="180"/>
      <c r="O675" s="180"/>
      <c r="P675" s="180"/>
      <c r="Q675" s="180"/>
      <c r="R675" s="180"/>
      <c r="S675" s="180"/>
      <c r="T675" s="180"/>
      <c r="U675" s="180"/>
      <c r="V675" s="180"/>
      <c r="W675" s="180"/>
      <c r="X675" s="180"/>
      <c r="Y675" s="180"/>
    </row>
    <row r="676" spans="1:25" ht="12.75">
      <c r="A676" s="175"/>
      <c r="B676" s="180"/>
      <c r="C676" s="180"/>
      <c r="D676" s="180"/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80"/>
      <c r="S676" s="180"/>
      <c r="T676" s="180"/>
      <c r="U676" s="180"/>
      <c r="V676" s="180"/>
      <c r="W676" s="180"/>
      <c r="X676" s="180"/>
      <c r="Y676" s="180"/>
    </row>
    <row r="677" spans="1:25" ht="12.75">
      <c r="A677" s="175"/>
      <c r="B677" s="180"/>
      <c r="C677" s="180"/>
      <c r="D677" s="180"/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80"/>
      <c r="S677" s="180"/>
      <c r="T677" s="180"/>
      <c r="U677" s="180"/>
      <c r="V677" s="180"/>
      <c r="W677" s="180"/>
      <c r="X677" s="180"/>
      <c r="Y677" s="180"/>
    </row>
    <row r="678" spans="1:25" ht="12.75">
      <c r="A678" s="175"/>
      <c r="B678" s="180"/>
      <c r="C678" s="180"/>
      <c r="D678" s="180"/>
      <c r="E678" s="180"/>
      <c r="F678" s="180"/>
      <c r="G678" s="180"/>
      <c r="H678" s="180"/>
      <c r="I678" s="180"/>
      <c r="J678" s="180"/>
      <c r="K678" s="180"/>
      <c r="L678" s="180"/>
      <c r="M678" s="180"/>
      <c r="N678" s="180"/>
      <c r="O678" s="180"/>
      <c r="P678" s="180"/>
      <c r="Q678" s="180"/>
      <c r="R678" s="180"/>
      <c r="S678" s="180"/>
      <c r="T678" s="180"/>
      <c r="U678" s="180"/>
      <c r="V678" s="180"/>
      <c r="W678" s="180"/>
      <c r="X678" s="180"/>
      <c r="Y678" s="180"/>
    </row>
    <row r="679" spans="1:25" ht="12.75">
      <c r="A679" s="175"/>
      <c r="B679" s="180"/>
      <c r="C679" s="180"/>
      <c r="D679" s="180"/>
      <c r="E679" s="180"/>
      <c r="F679" s="180"/>
      <c r="G679" s="180"/>
      <c r="H679" s="180"/>
      <c r="I679" s="180"/>
      <c r="J679" s="180"/>
      <c r="K679" s="180"/>
      <c r="L679" s="180"/>
      <c r="M679" s="180"/>
      <c r="N679" s="180"/>
      <c r="O679" s="180"/>
      <c r="P679" s="180"/>
      <c r="Q679" s="180"/>
      <c r="R679" s="180"/>
      <c r="S679" s="180"/>
      <c r="T679" s="180"/>
      <c r="U679" s="180"/>
      <c r="V679" s="180"/>
      <c r="W679" s="180"/>
      <c r="X679" s="180"/>
      <c r="Y679" s="180"/>
    </row>
    <row r="680" spans="1:25" ht="12.75">
      <c r="A680" s="175"/>
      <c r="B680" s="180"/>
      <c r="C680" s="180"/>
      <c r="D680" s="180"/>
      <c r="E680" s="180"/>
      <c r="F680" s="180"/>
      <c r="G680" s="180"/>
      <c r="H680" s="180"/>
      <c r="I680" s="180"/>
      <c r="J680" s="180"/>
      <c r="K680" s="180"/>
      <c r="L680" s="180"/>
      <c r="M680" s="180"/>
      <c r="N680" s="180"/>
      <c r="O680" s="180"/>
      <c r="P680" s="180"/>
      <c r="Q680" s="180"/>
      <c r="R680" s="180"/>
      <c r="S680" s="180"/>
      <c r="T680" s="180"/>
      <c r="U680" s="180"/>
      <c r="V680" s="180"/>
      <c r="W680" s="180"/>
      <c r="X680" s="180"/>
      <c r="Y680" s="180"/>
    </row>
    <row r="681" spans="1:25" ht="12.75">
      <c r="A681" s="175"/>
      <c r="B681" s="180"/>
      <c r="C681" s="180"/>
      <c r="D681" s="180"/>
      <c r="E681" s="180"/>
      <c r="F681" s="180"/>
      <c r="G681" s="180"/>
      <c r="H681" s="180"/>
      <c r="I681" s="180"/>
      <c r="J681" s="180"/>
      <c r="K681" s="180"/>
      <c r="L681" s="180"/>
      <c r="M681" s="180"/>
      <c r="N681" s="180"/>
      <c r="O681" s="180"/>
      <c r="P681" s="180"/>
      <c r="Q681" s="180"/>
      <c r="R681" s="180"/>
      <c r="S681" s="180"/>
      <c r="T681" s="180"/>
      <c r="U681" s="180"/>
      <c r="V681" s="180"/>
      <c r="W681" s="180"/>
      <c r="X681" s="180"/>
      <c r="Y681" s="180"/>
    </row>
    <row r="682" spans="1:25" ht="12.75">
      <c r="A682" s="175"/>
      <c r="B682" s="180"/>
      <c r="C682" s="180"/>
      <c r="D682" s="180"/>
      <c r="E682" s="180"/>
      <c r="F682" s="180"/>
      <c r="G682" s="180"/>
      <c r="H682" s="180"/>
      <c r="I682" s="180"/>
      <c r="J682" s="180"/>
      <c r="K682" s="180"/>
      <c r="L682" s="180"/>
      <c r="M682" s="180"/>
      <c r="N682" s="180"/>
      <c r="O682" s="180"/>
      <c r="P682" s="180"/>
      <c r="Q682" s="180"/>
      <c r="R682" s="180"/>
      <c r="S682" s="180"/>
      <c r="T682" s="180"/>
      <c r="U682" s="180"/>
      <c r="V682" s="180"/>
      <c r="W682" s="180"/>
      <c r="X682" s="180"/>
      <c r="Y682" s="180"/>
    </row>
    <row r="683" spans="1:25" ht="12.75">
      <c r="A683" s="175"/>
      <c r="B683" s="180"/>
      <c r="C683" s="180"/>
      <c r="D683" s="180"/>
      <c r="E683" s="180"/>
      <c r="F683" s="180"/>
      <c r="G683" s="180"/>
      <c r="H683" s="180"/>
      <c r="I683" s="180"/>
      <c r="J683" s="180"/>
      <c r="K683" s="180"/>
      <c r="L683" s="180"/>
      <c r="M683" s="180"/>
      <c r="N683" s="180"/>
      <c r="O683" s="180"/>
      <c r="P683" s="180"/>
      <c r="Q683" s="180"/>
      <c r="R683" s="180"/>
      <c r="S683" s="180"/>
      <c r="T683" s="180"/>
      <c r="U683" s="180"/>
      <c r="V683" s="180"/>
      <c r="W683" s="180"/>
      <c r="X683" s="180"/>
      <c r="Y683" s="180"/>
    </row>
    <row r="684" spans="1:25" ht="12.75">
      <c r="A684" s="175"/>
      <c r="B684" s="180"/>
      <c r="C684" s="180"/>
      <c r="D684" s="180"/>
      <c r="E684" s="180"/>
      <c r="F684" s="180"/>
      <c r="G684" s="180"/>
      <c r="H684" s="180"/>
      <c r="I684" s="180"/>
      <c r="J684" s="180"/>
      <c r="K684" s="180"/>
      <c r="L684" s="180"/>
      <c r="M684" s="180"/>
      <c r="N684" s="180"/>
      <c r="O684" s="180"/>
      <c r="P684" s="180"/>
      <c r="Q684" s="180"/>
      <c r="R684" s="180"/>
      <c r="S684" s="180"/>
      <c r="T684" s="180"/>
      <c r="U684" s="180"/>
      <c r="V684" s="180"/>
      <c r="W684" s="180"/>
      <c r="X684" s="180"/>
      <c r="Y684" s="180"/>
    </row>
    <row r="685" spans="1:25" ht="12.75">
      <c r="A685" s="175"/>
      <c r="B685" s="180"/>
      <c r="C685" s="180"/>
      <c r="D685" s="180"/>
      <c r="E685" s="180"/>
      <c r="F685" s="180"/>
      <c r="G685" s="180"/>
      <c r="H685" s="180"/>
      <c r="I685" s="180"/>
      <c r="J685" s="180"/>
      <c r="K685" s="180"/>
      <c r="L685" s="180"/>
      <c r="M685" s="180"/>
      <c r="N685" s="180"/>
      <c r="O685" s="180"/>
      <c r="P685" s="180"/>
      <c r="Q685" s="180"/>
      <c r="R685" s="180"/>
      <c r="S685" s="180"/>
      <c r="T685" s="180"/>
      <c r="U685" s="180"/>
      <c r="V685" s="180"/>
      <c r="W685" s="180"/>
      <c r="X685" s="180"/>
      <c r="Y685" s="180"/>
    </row>
    <row r="686" spans="1:25" ht="12.75">
      <c r="A686" s="175"/>
      <c r="B686" s="180"/>
      <c r="C686" s="180"/>
      <c r="D686" s="180"/>
      <c r="E686" s="180"/>
      <c r="F686" s="180"/>
      <c r="G686" s="180"/>
      <c r="H686" s="180"/>
      <c r="I686" s="180"/>
      <c r="J686" s="180"/>
      <c r="K686" s="180"/>
      <c r="L686" s="180"/>
      <c r="M686" s="180"/>
      <c r="N686" s="180"/>
      <c r="O686" s="180"/>
      <c r="P686" s="180"/>
      <c r="Q686" s="180"/>
      <c r="R686" s="180"/>
      <c r="S686" s="180"/>
      <c r="T686" s="180"/>
      <c r="U686" s="180"/>
      <c r="V686" s="180"/>
      <c r="W686" s="180"/>
      <c r="X686" s="180"/>
      <c r="Y686" s="180"/>
    </row>
    <row r="687" spans="1:25" ht="12.75">
      <c r="A687" s="175"/>
      <c r="B687" s="180"/>
      <c r="C687" s="180"/>
      <c r="D687" s="180"/>
      <c r="E687" s="180"/>
      <c r="F687" s="180"/>
      <c r="G687" s="180"/>
      <c r="H687" s="180"/>
      <c r="I687" s="180"/>
      <c r="J687" s="180"/>
      <c r="K687" s="180"/>
      <c r="L687" s="180"/>
      <c r="M687" s="180"/>
      <c r="N687" s="180"/>
      <c r="O687" s="180"/>
      <c r="P687" s="180"/>
      <c r="Q687" s="180"/>
      <c r="R687" s="180"/>
      <c r="S687" s="180"/>
      <c r="T687" s="180"/>
      <c r="U687" s="180"/>
      <c r="V687" s="180"/>
      <c r="W687" s="180"/>
      <c r="X687" s="180"/>
      <c r="Y687" s="180"/>
    </row>
    <row r="688" spans="1:25" ht="12.75">
      <c r="A688" s="175"/>
      <c r="B688" s="180"/>
      <c r="C688" s="180"/>
      <c r="D688" s="180"/>
      <c r="E688" s="180"/>
      <c r="F688" s="180"/>
      <c r="G688" s="180"/>
      <c r="H688" s="180"/>
      <c r="I688" s="180"/>
      <c r="J688" s="180"/>
      <c r="K688" s="180"/>
      <c r="L688" s="180"/>
      <c r="M688" s="180"/>
      <c r="N688" s="180"/>
      <c r="O688" s="180"/>
      <c r="P688" s="180"/>
      <c r="Q688" s="180"/>
      <c r="R688" s="180"/>
      <c r="S688" s="180"/>
      <c r="T688" s="180"/>
      <c r="U688" s="180"/>
      <c r="V688" s="180"/>
      <c r="W688" s="180"/>
      <c r="X688" s="180"/>
      <c r="Y688" s="180"/>
    </row>
    <row r="689" spans="1:25" ht="12.75">
      <c r="A689" s="175"/>
      <c r="B689" s="180"/>
      <c r="C689" s="180"/>
      <c r="D689" s="180"/>
      <c r="E689" s="180"/>
      <c r="F689" s="180"/>
      <c r="G689" s="180"/>
      <c r="H689" s="180"/>
      <c r="I689" s="180"/>
      <c r="J689" s="180"/>
      <c r="K689" s="180"/>
      <c r="L689" s="180"/>
      <c r="M689" s="180"/>
      <c r="N689" s="180"/>
      <c r="O689" s="180"/>
      <c r="P689" s="180"/>
      <c r="Q689" s="180"/>
      <c r="R689" s="180"/>
      <c r="S689" s="180"/>
      <c r="T689" s="180"/>
      <c r="U689" s="180"/>
      <c r="V689" s="180"/>
      <c r="W689" s="180"/>
      <c r="X689" s="180"/>
      <c r="Y689" s="180"/>
    </row>
    <row r="690" spans="1:25" ht="12.75">
      <c r="A690" s="175"/>
      <c r="B690" s="180"/>
      <c r="C690" s="180"/>
      <c r="D690" s="180"/>
      <c r="E690" s="180"/>
      <c r="F690" s="180"/>
      <c r="G690" s="180"/>
      <c r="H690" s="180"/>
      <c r="I690" s="180"/>
      <c r="J690" s="180"/>
      <c r="K690" s="180"/>
      <c r="L690" s="180"/>
      <c r="M690" s="180"/>
      <c r="N690" s="180"/>
      <c r="O690" s="180"/>
      <c r="P690" s="180"/>
      <c r="Q690" s="180"/>
      <c r="R690" s="180"/>
      <c r="S690" s="180"/>
      <c r="T690" s="180"/>
      <c r="U690" s="180"/>
      <c r="V690" s="180"/>
      <c r="W690" s="180"/>
      <c r="X690" s="180"/>
      <c r="Y690" s="180"/>
    </row>
    <row r="691" spans="1:25" ht="12.75">
      <c r="A691" s="175"/>
      <c r="B691" s="180"/>
      <c r="C691" s="180"/>
      <c r="D691" s="180"/>
      <c r="E691" s="180"/>
      <c r="F691" s="180"/>
      <c r="G691" s="180"/>
      <c r="H691" s="180"/>
      <c r="I691" s="180"/>
      <c r="J691" s="180"/>
      <c r="K691" s="180"/>
      <c r="L691" s="180"/>
      <c r="M691" s="180"/>
      <c r="N691" s="180"/>
      <c r="O691" s="180"/>
      <c r="P691" s="180"/>
      <c r="Q691" s="180"/>
      <c r="R691" s="180"/>
      <c r="S691" s="180"/>
      <c r="T691" s="180"/>
      <c r="U691" s="180"/>
      <c r="V691" s="180"/>
      <c r="W691" s="180"/>
      <c r="X691" s="180"/>
      <c r="Y691" s="180"/>
    </row>
    <row r="692" spans="1:25" ht="12.75">
      <c r="A692" s="175"/>
      <c r="B692" s="180"/>
      <c r="C692" s="180"/>
      <c r="D692" s="180"/>
      <c r="E692" s="180"/>
      <c r="F692" s="180"/>
      <c r="G692" s="180"/>
      <c r="H692" s="180"/>
      <c r="I692" s="180"/>
      <c r="J692" s="180"/>
      <c r="K692" s="180"/>
      <c r="L692" s="180"/>
      <c r="M692" s="180"/>
      <c r="N692" s="180"/>
      <c r="O692" s="180"/>
      <c r="P692" s="180"/>
      <c r="Q692" s="180"/>
      <c r="R692" s="180"/>
      <c r="S692" s="180"/>
      <c r="T692" s="180"/>
      <c r="U692" s="180"/>
      <c r="V692" s="180"/>
      <c r="W692" s="180"/>
      <c r="X692" s="180"/>
      <c r="Y692" s="180"/>
    </row>
    <row r="693" spans="1:25" ht="12.75">
      <c r="A693" s="175"/>
      <c r="B693" s="180"/>
      <c r="C693" s="180"/>
      <c r="D693" s="180"/>
      <c r="E693" s="180"/>
      <c r="F693" s="180"/>
      <c r="G693" s="180"/>
      <c r="H693" s="180"/>
      <c r="I693" s="180"/>
      <c r="J693" s="180"/>
      <c r="K693" s="180"/>
      <c r="L693" s="180"/>
      <c r="M693" s="180"/>
      <c r="N693" s="180"/>
      <c r="O693" s="180"/>
      <c r="P693" s="180"/>
      <c r="Q693" s="180"/>
      <c r="R693" s="180"/>
      <c r="S693" s="180"/>
      <c r="T693" s="180"/>
      <c r="U693" s="180"/>
      <c r="V693" s="180"/>
      <c r="W693" s="180"/>
      <c r="X693" s="180"/>
      <c r="Y693" s="180"/>
    </row>
    <row r="694" spans="1:25" ht="12.75">
      <c r="A694" s="175"/>
      <c r="B694" s="180"/>
      <c r="C694" s="180"/>
      <c r="D694" s="180"/>
      <c r="E694" s="180"/>
      <c r="F694" s="180"/>
      <c r="G694" s="180"/>
      <c r="H694" s="180"/>
      <c r="I694" s="180"/>
      <c r="J694" s="180"/>
      <c r="K694" s="180"/>
      <c r="L694" s="180"/>
      <c r="M694" s="180"/>
      <c r="N694" s="180"/>
      <c r="O694" s="180"/>
      <c r="P694" s="180"/>
      <c r="Q694" s="180"/>
      <c r="R694" s="180"/>
      <c r="S694" s="180"/>
      <c r="T694" s="180"/>
      <c r="U694" s="180"/>
      <c r="V694" s="180"/>
      <c r="W694" s="180"/>
      <c r="X694" s="180"/>
      <c r="Y694" s="180"/>
    </row>
    <row r="695" spans="1:25" ht="12.75">
      <c r="A695" s="175"/>
      <c r="B695" s="180"/>
      <c r="C695" s="180"/>
      <c r="D695" s="180"/>
      <c r="E695" s="180"/>
      <c r="F695" s="180"/>
      <c r="G695" s="180"/>
      <c r="H695" s="180"/>
      <c r="I695" s="180"/>
      <c r="J695" s="180"/>
      <c r="K695" s="180"/>
      <c r="L695" s="180"/>
      <c r="M695" s="180"/>
      <c r="N695" s="180"/>
      <c r="O695" s="180"/>
      <c r="P695" s="180"/>
      <c r="Q695" s="180"/>
      <c r="R695" s="180"/>
      <c r="S695" s="180"/>
      <c r="T695" s="180"/>
      <c r="U695" s="180"/>
      <c r="V695" s="180"/>
      <c r="W695" s="180"/>
      <c r="X695" s="180"/>
      <c r="Y695" s="180"/>
    </row>
    <row r="696" spans="1:25" ht="12.75">
      <c r="A696" s="175"/>
      <c r="B696" s="180"/>
      <c r="C696" s="180"/>
      <c r="D696" s="180"/>
      <c r="E696" s="180"/>
      <c r="F696" s="180"/>
      <c r="G696" s="180"/>
      <c r="H696" s="180"/>
      <c r="I696" s="180"/>
      <c r="J696" s="180"/>
      <c r="K696" s="180"/>
      <c r="L696" s="180"/>
      <c r="M696" s="180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0"/>
    </row>
    <row r="697" spans="1:25" ht="12.75">
      <c r="A697" s="175"/>
      <c r="B697" s="180"/>
      <c r="C697" s="180"/>
      <c r="D697" s="180"/>
      <c r="E697" s="180"/>
      <c r="F697" s="180"/>
      <c r="G697" s="180"/>
      <c r="H697" s="180"/>
      <c r="I697" s="180"/>
      <c r="J697" s="180"/>
      <c r="K697" s="180"/>
      <c r="L697" s="180"/>
      <c r="M697" s="180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0"/>
    </row>
    <row r="698" spans="1:25" ht="12.75">
      <c r="A698" s="175"/>
      <c r="B698" s="180"/>
      <c r="C698" s="180"/>
      <c r="D698" s="180"/>
      <c r="E698" s="180"/>
      <c r="F698" s="180"/>
      <c r="G698" s="180"/>
      <c r="H698" s="180"/>
      <c r="I698" s="180"/>
      <c r="J698" s="180"/>
      <c r="K698" s="180"/>
      <c r="L698" s="180"/>
      <c r="M698" s="180"/>
      <c r="N698" s="180"/>
      <c r="O698" s="180"/>
      <c r="P698" s="180"/>
      <c r="Q698" s="180"/>
      <c r="R698" s="180"/>
      <c r="S698" s="180"/>
      <c r="T698" s="180"/>
      <c r="U698" s="180"/>
      <c r="V698" s="180"/>
      <c r="W698" s="180"/>
      <c r="X698" s="180"/>
      <c r="Y698" s="180"/>
    </row>
    <row r="699" spans="1:25" ht="12.75">
      <c r="A699" s="175"/>
      <c r="B699" s="180"/>
      <c r="C699" s="180"/>
      <c r="D699" s="180"/>
      <c r="E699" s="180"/>
      <c r="F699" s="180"/>
      <c r="G699" s="180"/>
      <c r="H699" s="180"/>
      <c r="I699" s="180"/>
      <c r="J699" s="180"/>
      <c r="K699" s="180"/>
      <c r="L699" s="180"/>
      <c r="M699" s="180"/>
      <c r="N699" s="180"/>
      <c r="O699" s="180"/>
      <c r="P699" s="180"/>
      <c r="Q699" s="180"/>
      <c r="R699" s="180"/>
      <c r="S699" s="180"/>
      <c r="T699" s="180"/>
      <c r="U699" s="180"/>
      <c r="V699" s="180"/>
      <c r="W699" s="180"/>
      <c r="X699" s="180"/>
      <c r="Y699" s="180"/>
    </row>
    <row r="700" spans="1:25" ht="12.75">
      <c r="A700" s="175"/>
      <c r="B700" s="180"/>
      <c r="C700" s="180"/>
      <c r="D700" s="180"/>
      <c r="E700" s="180"/>
      <c r="F700" s="180"/>
      <c r="G700" s="180"/>
      <c r="H700" s="180"/>
      <c r="I700" s="180"/>
      <c r="J700" s="180"/>
      <c r="K700" s="180"/>
      <c r="L700" s="180"/>
      <c r="M700" s="180"/>
      <c r="N700" s="180"/>
      <c r="O700" s="180"/>
      <c r="P700" s="180"/>
      <c r="Q700" s="180"/>
      <c r="R700" s="180"/>
      <c r="S700" s="180"/>
      <c r="T700" s="180"/>
      <c r="U700" s="180"/>
      <c r="V700" s="180"/>
      <c r="W700" s="180"/>
      <c r="X700" s="180"/>
      <c r="Y700" s="180"/>
    </row>
    <row r="701" spans="1:25" ht="12.75">
      <c r="A701" s="175"/>
      <c r="B701" s="180"/>
      <c r="C701" s="180"/>
      <c r="D701" s="180"/>
      <c r="E701" s="180"/>
      <c r="F701" s="180"/>
      <c r="G701" s="180"/>
      <c r="H701" s="180"/>
      <c r="I701" s="180"/>
      <c r="J701" s="180"/>
      <c r="K701" s="180"/>
      <c r="L701" s="180"/>
      <c r="M701" s="180"/>
      <c r="N701" s="180"/>
      <c r="O701" s="180"/>
      <c r="P701" s="180"/>
      <c r="Q701" s="180"/>
      <c r="R701" s="180"/>
      <c r="S701" s="180"/>
      <c r="T701" s="180"/>
      <c r="U701" s="180"/>
      <c r="V701" s="180"/>
      <c r="W701" s="180"/>
      <c r="X701" s="180"/>
      <c r="Y701" s="180"/>
    </row>
    <row r="702" spans="1:25" ht="12.75">
      <c r="A702" s="175"/>
      <c r="B702" s="180"/>
      <c r="C702" s="180"/>
      <c r="D702" s="180"/>
      <c r="E702" s="180"/>
      <c r="F702" s="180"/>
      <c r="G702" s="180"/>
      <c r="H702" s="180"/>
      <c r="I702" s="180"/>
      <c r="J702" s="180"/>
      <c r="K702" s="180"/>
      <c r="L702" s="180"/>
      <c r="M702" s="180"/>
      <c r="N702" s="180"/>
      <c r="O702" s="180"/>
      <c r="P702" s="180"/>
      <c r="Q702" s="180"/>
      <c r="R702" s="180"/>
      <c r="S702" s="180"/>
      <c r="T702" s="180"/>
      <c r="U702" s="180"/>
      <c r="V702" s="180"/>
      <c r="W702" s="180"/>
      <c r="X702" s="180"/>
      <c r="Y702" s="180"/>
    </row>
    <row r="703" spans="1:25" ht="12.75">
      <c r="A703" s="175"/>
      <c r="B703" s="180"/>
      <c r="C703" s="180"/>
      <c r="D703" s="180"/>
      <c r="E703" s="180"/>
      <c r="F703" s="180"/>
      <c r="G703" s="180"/>
      <c r="H703" s="180"/>
      <c r="I703" s="180"/>
      <c r="J703" s="180"/>
      <c r="K703" s="180"/>
      <c r="L703" s="180"/>
      <c r="M703" s="180"/>
      <c r="N703" s="180"/>
      <c r="O703" s="180"/>
      <c r="P703" s="180"/>
      <c r="Q703" s="180"/>
      <c r="R703" s="180"/>
      <c r="S703" s="180"/>
      <c r="T703" s="180"/>
      <c r="U703" s="180"/>
      <c r="V703" s="180"/>
      <c r="W703" s="180"/>
      <c r="X703" s="180"/>
      <c r="Y703" s="180"/>
    </row>
    <row r="704" spans="1:25" ht="12.75">
      <c r="A704" s="175"/>
      <c r="B704" s="180"/>
      <c r="C704" s="180"/>
      <c r="D704" s="180"/>
      <c r="E704" s="180"/>
      <c r="F704" s="180"/>
      <c r="G704" s="180"/>
      <c r="H704" s="180"/>
      <c r="I704" s="180"/>
      <c r="J704" s="180"/>
      <c r="K704" s="180"/>
      <c r="L704" s="180"/>
      <c r="M704" s="180"/>
      <c r="N704" s="180"/>
      <c r="O704" s="180"/>
      <c r="P704" s="180"/>
      <c r="Q704" s="180"/>
      <c r="R704" s="180"/>
      <c r="S704" s="180"/>
      <c r="T704" s="180"/>
      <c r="U704" s="180"/>
      <c r="V704" s="180"/>
      <c r="W704" s="180"/>
      <c r="X704" s="180"/>
      <c r="Y704" s="180"/>
    </row>
    <row r="705" spans="1:25" ht="12.75">
      <c r="A705" s="175"/>
      <c r="B705" s="180"/>
      <c r="C705" s="180"/>
      <c r="D705" s="180"/>
      <c r="E705" s="180"/>
      <c r="F705" s="180"/>
      <c r="G705" s="180"/>
      <c r="H705" s="180"/>
      <c r="I705" s="180"/>
      <c r="J705" s="180"/>
      <c r="K705" s="180"/>
      <c r="L705" s="180"/>
      <c r="M705" s="180"/>
      <c r="N705" s="180"/>
      <c r="O705" s="180"/>
      <c r="P705" s="180"/>
      <c r="Q705" s="180"/>
      <c r="R705" s="180"/>
      <c r="S705" s="180"/>
      <c r="T705" s="180"/>
      <c r="U705" s="180"/>
      <c r="V705" s="180"/>
      <c r="W705" s="180"/>
      <c r="X705" s="180"/>
      <c r="Y705" s="180"/>
    </row>
    <row r="706" spans="1:25" ht="12.75">
      <c r="A706" s="175"/>
      <c r="B706" s="180"/>
      <c r="C706" s="180"/>
      <c r="D706" s="180"/>
      <c r="E706" s="180"/>
      <c r="F706" s="180"/>
      <c r="G706" s="180"/>
      <c r="H706" s="180"/>
      <c r="I706" s="180"/>
      <c r="J706" s="180"/>
      <c r="K706" s="180"/>
      <c r="L706" s="180"/>
      <c r="M706" s="180"/>
      <c r="N706" s="180"/>
      <c r="O706" s="180"/>
      <c r="P706" s="180"/>
      <c r="Q706" s="180"/>
      <c r="R706" s="180"/>
      <c r="S706" s="180"/>
      <c r="T706" s="180"/>
      <c r="U706" s="180"/>
      <c r="V706" s="180"/>
      <c r="W706" s="180"/>
      <c r="X706" s="180"/>
      <c r="Y706" s="180"/>
    </row>
    <row r="707" spans="1:25" ht="12.75">
      <c r="A707" s="175"/>
      <c r="B707" s="180"/>
      <c r="C707" s="180"/>
      <c r="D707" s="180"/>
      <c r="E707" s="180"/>
      <c r="F707" s="180"/>
      <c r="G707" s="180"/>
      <c r="H707" s="180"/>
      <c r="I707" s="180"/>
      <c r="J707" s="180"/>
      <c r="K707" s="180"/>
      <c r="L707" s="180"/>
      <c r="M707" s="180"/>
      <c r="N707" s="180"/>
      <c r="O707" s="180"/>
      <c r="P707" s="180"/>
      <c r="Q707" s="180"/>
      <c r="R707" s="180"/>
      <c r="S707" s="180"/>
      <c r="T707" s="180"/>
      <c r="U707" s="180"/>
      <c r="V707" s="180"/>
      <c r="W707" s="180"/>
      <c r="X707" s="180"/>
      <c r="Y707" s="180"/>
    </row>
    <row r="708" spans="1:25" ht="12.75">
      <c r="A708" s="175"/>
      <c r="B708" s="180"/>
      <c r="C708" s="180"/>
      <c r="D708" s="180"/>
      <c r="E708" s="180"/>
      <c r="F708" s="180"/>
      <c r="G708" s="180"/>
      <c r="H708" s="180"/>
      <c r="I708" s="180"/>
      <c r="J708" s="180"/>
      <c r="K708" s="180"/>
      <c r="L708" s="180"/>
      <c r="M708" s="180"/>
      <c r="N708" s="180"/>
      <c r="O708" s="180"/>
      <c r="P708" s="180"/>
      <c r="Q708" s="180"/>
      <c r="R708" s="180"/>
      <c r="S708" s="180"/>
      <c r="T708" s="180"/>
      <c r="U708" s="180"/>
      <c r="V708" s="180"/>
      <c r="W708" s="180"/>
      <c r="X708" s="180"/>
      <c r="Y708" s="180"/>
    </row>
    <row r="709" spans="1:25" ht="12.75">
      <c r="A709" s="175"/>
      <c r="B709" s="180"/>
      <c r="C709" s="180"/>
      <c r="D709" s="180"/>
      <c r="E709" s="180"/>
      <c r="F709" s="180"/>
      <c r="G709" s="180"/>
      <c r="H709" s="180"/>
      <c r="I709" s="180"/>
      <c r="J709" s="180"/>
      <c r="K709" s="180"/>
      <c r="L709" s="180"/>
      <c r="M709" s="180"/>
      <c r="N709" s="180"/>
      <c r="O709" s="180"/>
      <c r="P709" s="180"/>
      <c r="Q709" s="180"/>
      <c r="R709" s="180"/>
      <c r="S709" s="180"/>
      <c r="T709" s="180"/>
      <c r="U709" s="180"/>
      <c r="V709" s="180"/>
      <c r="W709" s="180"/>
      <c r="X709" s="180"/>
      <c r="Y709" s="180"/>
    </row>
    <row r="710" spans="1:25" ht="12.75">
      <c r="A710" s="175"/>
      <c r="B710" s="180"/>
      <c r="C710" s="180"/>
      <c r="D710" s="180"/>
      <c r="E710" s="180"/>
      <c r="F710" s="180"/>
      <c r="G710" s="180"/>
      <c r="H710" s="180"/>
      <c r="I710" s="180"/>
      <c r="J710" s="180"/>
      <c r="K710" s="180"/>
      <c r="L710" s="180"/>
      <c r="M710" s="180"/>
      <c r="N710" s="180"/>
      <c r="O710" s="180"/>
      <c r="P710" s="180"/>
      <c r="Q710" s="180"/>
      <c r="R710" s="180"/>
      <c r="S710" s="180"/>
      <c r="T710" s="180"/>
      <c r="U710" s="180"/>
      <c r="V710" s="180"/>
      <c r="W710" s="180"/>
      <c r="X710" s="180"/>
      <c r="Y710" s="180"/>
    </row>
    <row r="711" spans="1:25" ht="12.75">
      <c r="A711" s="175"/>
      <c r="B711" s="180"/>
      <c r="C711" s="180"/>
      <c r="D711" s="180"/>
      <c r="E711" s="180"/>
      <c r="F711" s="180"/>
      <c r="G711" s="180"/>
      <c r="H711" s="180"/>
      <c r="I711" s="180"/>
      <c r="J711" s="180"/>
      <c r="K711" s="180"/>
      <c r="L711" s="180"/>
      <c r="M711" s="180"/>
      <c r="N711" s="180"/>
      <c r="O711" s="180"/>
      <c r="P711" s="180"/>
      <c r="Q711" s="180"/>
      <c r="R711" s="180"/>
      <c r="S711" s="180"/>
      <c r="T711" s="180"/>
      <c r="U711" s="180"/>
      <c r="V711" s="180"/>
      <c r="W711" s="180"/>
      <c r="X711" s="180"/>
      <c r="Y711" s="180"/>
    </row>
    <row r="712" spans="1:25" ht="12.75">
      <c r="A712" s="175"/>
      <c r="B712" s="180"/>
      <c r="C712" s="180"/>
      <c r="D712" s="180"/>
      <c r="E712" s="180"/>
      <c r="F712" s="180"/>
      <c r="G712" s="180"/>
      <c r="H712" s="180"/>
      <c r="I712" s="180"/>
      <c r="J712" s="180"/>
      <c r="K712" s="180"/>
      <c r="L712" s="180"/>
      <c r="M712" s="180"/>
      <c r="N712" s="180"/>
      <c r="O712" s="180"/>
      <c r="P712" s="180"/>
      <c r="Q712" s="180"/>
      <c r="R712" s="180"/>
      <c r="S712" s="180"/>
      <c r="T712" s="180"/>
      <c r="U712" s="180"/>
      <c r="V712" s="180"/>
      <c r="W712" s="180"/>
      <c r="X712" s="180"/>
      <c r="Y712" s="180"/>
    </row>
    <row r="713" spans="1:25" ht="12.75">
      <c r="A713" s="175"/>
      <c r="B713" s="180"/>
      <c r="C713" s="180"/>
      <c r="D713" s="180"/>
      <c r="E713" s="180"/>
      <c r="F713" s="180"/>
      <c r="G713" s="180"/>
      <c r="H713" s="180"/>
      <c r="I713" s="180"/>
      <c r="J713" s="180"/>
      <c r="K713" s="180"/>
      <c r="L713" s="180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</row>
    <row r="714" spans="1:25" ht="12.75">
      <c r="A714" s="175"/>
      <c r="B714" s="180"/>
      <c r="C714" s="180"/>
      <c r="D714" s="180"/>
      <c r="E714" s="180"/>
      <c r="F714" s="180"/>
      <c r="G714" s="180"/>
      <c r="H714" s="180"/>
      <c r="I714" s="180"/>
      <c r="J714" s="180"/>
      <c r="K714" s="180"/>
      <c r="L714" s="180"/>
      <c r="M714" s="180"/>
      <c r="N714" s="180"/>
      <c r="O714" s="180"/>
      <c r="P714" s="180"/>
      <c r="Q714" s="180"/>
      <c r="R714" s="180"/>
      <c r="S714" s="180"/>
      <c r="T714" s="180"/>
      <c r="U714" s="180"/>
      <c r="V714" s="180"/>
      <c r="W714" s="180"/>
      <c r="X714" s="180"/>
      <c r="Y714" s="180"/>
    </row>
    <row r="715" spans="1:25" ht="12.75">
      <c r="A715" s="175"/>
      <c r="B715" s="180"/>
      <c r="C715" s="180"/>
      <c r="D715" s="180"/>
      <c r="E715" s="180"/>
      <c r="F715" s="180"/>
      <c r="G715" s="180"/>
      <c r="H715" s="180"/>
      <c r="I715" s="180"/>
      <c r="J715" s="180"/>
      <c r="K715" s="180"/>
      <c r="L715" s="180"/>
      <c r="M715" s="180"/>
      <c r="N715" s="180"/>
      <c r="O715" s="180"/>
      <c r="P715" s="180"/>
      <c r="Q715" s="180"/>
      <c r="R715" s="180"/>
      <c r="S715" s="180"/>
      <c r="T715" s="180"/>
      <c r="U715" s="180"/>
      <c r="V715" s="180"/>
      <c r="W715" s="180"/>
      <c r="X715" s="180"/>
      <c r="Y715" s="180"/>
    </row>
    <row r="716" spans="1:25" ht="12.75">
      <c r="A716" s="175"/>
      <c r="B716" s="180"/>
      <c r="C716" s="180"/>
      <c r="D716" s="180"/>
      <c r="E716" s="180"/>
      <c r="F716" s="180"/>
      <c r="G716" s="180"/>
      <c r="H716" s="180"/>
      <c r="I716" s="180"/>
      <c r="J716" s="180"/>
      <c r="K716" s="180"/>
      <c r="L716" s="180"/>
      <c r="M716" s="180"/>
      <c r="N716" s="180"/>
      <c r="O716" s="180"/>
      <c r="P716" s="180"/>
      <c r="Q716" s="180"/>
      <c r="R716" s="180"/>
      <c r="S716" s="180"/>
      <c r="T716" s="180"/>
      <c r="U716" s="180"/>
      <c r="V716" s="180"/>
      <c r="W716" s="180"/>
      <c r="X716" s="180"/>
      <c r="Y716" s="180"/>
    </row>
    <row r="717" spans="1:25" ht="12.75">
      <c r="A717" s="175"/>
      <c r="B717" s="180"/>
      <c r="C717" s="180"/>
      <c r="D717" s="180"/>
      <c r="E717" s="180"/>
      <c r="F717" s="180"/>
      <c r="G717" s="180"/>
      <c r="H717" s="180"/>
      <c r="I717" s="180"/>
      <c r="J717" s="180"/>
      <c r="K717" s="180"/>
      <c r="L717" s="180"/>
      <c r="M717" s="180"/>
      <c r="N717" s="180"/>
      <c r="O717" s="180"/>
      <c r="P717" s="180"/>
      <c r="Q717" s="180"/>
      <c r="R717" s="180"/>
      <c r="S717" s="180"/>
      <c r="T717" s="180"/>
      <c r="U717" s="180"/>
      <c r="V717" s="180"/>
      <c r="W717" s="180"/>
      <c r="X717" s="180"/>
      <c r="Y717" s="180"/>
    </row>
    <row r="718" spans="1:25" ht="12.75">
      <c r="A718" s="175"/>
      <c r="B718" s="180"/>
      <c r="C718" s="180"/>
      <c r="D718" s="180"/>
      <c r="E718" s="180"/>
      <c r="F718" s="180"/>
      <c r="G718" s="180"/>
      <c r="H718" s="180"/>
      <c r="I718" s="180"/>
      <c r="J718" s="180"/>
      <c r="K718" s="180"/>
      <c r="L718" s="180"/>
      <c r="M718" s="180"/>
      <c r="N718" s="180"/>
      <c r="O718" s="180"/>
      <c r="P718" s="180"/>
      <c r="Q718" s="180"/>
      <c r="R718" s="180"/>
      <c r="S718" s="180"/>
      <c r="T718" s="180"/>
      <c r="U718" s="180"/>
      <c r="V718" s="180"/>
      <c r="W718" s="180"/>
      <c r="X718" s="180"/>
      <c r="Y718" s="180"/>
    </row>
    <row r="719" spans="1:25" ht="12.75">
      <c r="A719" s="175"/>
      <c r="B719" s="180"/>
      <c r="C719" s="180"/>
      <c r="D719" s="180"/>
      <c r="E719" s="180"/>
      <c r="F719" s="180"/>
      <c r="G719" s="180"/>
      <c r="H719" s="180"/>
      <c r="I719" s="180"/>
      <c r="J719" s="180"/>
      <c r="K719" s="180"/>
      <c r="L719" s="180"/>
      <c r="M719" s="180"/>
      <c r="N719" s="180"/>
      <c r="O719" s="180"/>
      <c r="P719" s="180"/>
      <c r="Q719" s="180"/>
      <c r="R719" s="180"/>
      <c r="S719" s="180"/>
      <c r="T719" s="180"/>
      <c r="U719" s="180"/>
      <c r="V719" s="180"/>
      <c r="W719" s="180"/>
      <c r="X719" s="180"/>
      <c r="Y719" s="180"/>
    </row>
    <row r="720" spans="1:25" ht="12.75">
      <c r="A720" s="175"/>
      <c r="B720" s="180"/>
      <c r="C720" s="180"/>
      <c r="D720" s="180"/>
      <c r="E720" s="180"/>
      <c r="F720" s="180"/>
      <c r="G720" s="180"/>
      <c r="H720" s="180"/>
      <c r="I720" s="180"/>
      <c r="J720" s="180"/>
      <c r="K720" s="180"/>
      <c r="L720" s="180"/>
      <c r="M720" s="180"/>
      <c r="N720" s="180"/>
      <c r="O720" s="180"/>
      <c r="P720" s="180"/>
      <c r="Q720" s="180"/>
      <c r="R720" s="180"/>
      <c r="S720" s="180"/>
      <c r="T720" s="180"/>
      <c r="U720" s="180"/>
      <c r="V720" s="180"/>
      <c r="W720" s="180"/>
      <c r="X720" s="180"/>
      <c r="Y720" s="180"/>
    </row>
    <row r="721" spans="1:25" ht="12.75">
      <c r="A721" s="175"/>
      <c r="B721" s="180"/>
      <c r="C721" s="180"/>
      <c r="D721" s="180"/>
      <c r="E721" s="180"/>
      <c r="F721" s="180"/>
      <c r="G721" s="180"/>
      <c r="H721" s="180"/>
      <c r="I721" s="180"/>
      <c r="J721" s="180"/>
      <c r="K721" s="180"/>
      <c r="L721" s="180"/>
      <c r="M721" s="180"/>
      <c r="N721" s="180"/>
      <c r="O721" s="180"/>
      <c r="P721" s="180"/>
      <c r="Q721" s="180"/>
      <c r="R721" s="180"/>
      <c r="S721" s="180"/>
      <c r="T721" s="180"/>
      <c r="U721" s="180"/>
      <c r="V721" s="180"/>
      <c r="W721" s="180"/>
      <c r="X721" s="180"/>
      <c r="Y721" s="180"/>
    </row>
    <row r="722" spans="1:25" ht="12.75">
      <c r="A722" s="175"/>
      <c r="B722" s="180"/>
      <c r="C722" s="180"/>
      <c r="D722" s="180"/>
      <c r="E722" s="180"/>
      <c r="F722" s="180"/>
      <c r="G722" s="180"/>
      <c r="H722" s="180"/>
      <c r="I722" s="180"/>
      <c r="J722" s="180"/>
      <c r="K722" s="180"/>
      <c r="L722" s="180"/>
      <c r="M722" s="180"/>
      <c r="N722" s="180"/>
      <c r="O722" s="180"/>
      <c r="P722" s="180"/>
      <c r="Q722" s="180"/>
      <c r="R722" s="180"/>
      <c r="S722" s="180"/>
      <c r="T722" s="180"/>
      <c r="U722" s="180"/>
      <c r="V722" s="180"/>
      <c r="W722" s="180"/>
      <c r="X722" s="180"/>
      <c r="Y722" s="180"/>
    </row>
    <row r="723" spans="1:25" ht="12.75">
      <c r="A723" s="175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80"/>
      <c r="V723" s="180"/>
      <c r="W723" s="180"/>
      <c r="X723" s="180"/>
      <c r="Y723" s="180"/>
    </row>
    <row r="724" spans="1:25" ht="12.75">
      <c r="A724" s="175"/>
      <c r="B724" s="180"/>
      <c r="C724" s="180"/>
      <c r="D724" s="180"/>
      <c r="E724" s="180"/>
      <c r="F724" s="180"/>
      <c r="G724" s="180"/>
      <c r="H724" s="180"/>
      <c r="I724" s="180"/>
      <c r="J724" s="180"/>
      <c r="K724" s="180"/>
      <c r="L724" s="180"/>
      <c r="M724" s="180"/>
      <c r="N724" s="180"/>
      <c r="O724" s="180"/>
      <c r="P724" s="180"/>
      <c r="Q724" s="180"/>
      <c r="R724" s="180"/>
      <c r="S724" s="180"/>
      <c r="T724" s="180"/>
      <c r="U724" s="180"/>
      <c r="V724" s="180"/>
      <c r="W724" s="180"/>
      <c r="X724" s="180"/>
      <c r="Y724" s="180"/>
    </row>
    <row r="725" spans="1:25" ht="12.75">
      <c r="A725" s="175"/>
      <c r="B725" s="180"/>
      <c r="C725" s="180"/>
      <c r="D725" s="180"/>
      <c r="E725" s="180"/>
      <c r="F725" s="180"/>
      <c r="G725" s="180"/>
      <c r="H725" s="180"/>
      <c r="I725" s="180"/>
      <c r="J725" s="180"/>
      <c r="K725" s="180"/>
      <c r="L725" s="180"/>
      <c r="M725" s="180"/>
      <c r="N725" s="180"/>
      <c r="O725" s="180"/>
      <c r="P725" s="180"/>
      <c r="Q725" s="180"/>
      <c r="R725" s="180"/>
      <c r="S725" s="180"/>
      <c r="T725" s="180"/>
      <c r="U725" s="180"/>
      <c r="V725" s="180"/>
      <c r="W725" s="180"/>
      <c r="X725" s="180"/>
      <c r="Y725" s="180"/>
    </row>
    <row r="726" spans="1:25" ht="12.75">
      <c r="A726" s="175"/>
      <c r="B726" s="180"/>
      <c r="C726" s="180"/>
      <c r="D726" s="180"/>
      <c r="E726" s="180"/>
      <c r="F726" s="180"/>
      <c r="G726" s="180"/>
      <c r="H726" s="180"/>
      <c r="I726" s="180"/>
      <c r="J726" s="180"/>
      <c r="K726" s="180"/>
      <c r="L726" s="180"/>
      <c r="M726" s="180"/>
      <c r="N726" s="180"/>
      <c r="O726" s="180"/>
      <c r="P726" s="180"/>
      <c r="Q726" s="180"/>
      <c r="R726" s="180"/>
      <c r="S726" s="180"/>
      <c r="T726" s="180"/>
      <c r="U726" s="180"/>
      <c r="V726" s="180"/>
      <c r="W726" s="180"/>
      <c r="X726" s="180"/>
      <c r="Y726" s="180"/>
    </row>
    <row r="727" spans="1:25" ht="12.75">
      <c r="A727" s="175"/>
      <c r="B727" s="180"/>
      <c r="C727" s="180"/>
      <c r="D727" s="180"/>
      <c r="E727" s="180"/>
      <c r="F727" s="180"/>
      <c r="G727" s="180"/>
      <c r="H727" s="180"/>
      <c r="I727" s="180"/>
      <c r="J727" s="180"/>
      <c r="K727" s="180"/>
      <c r="L727" s="180"/>
      <c r="M727" s="180"/>
      <c r="N727" s="180"/>
      <c r="O727" s="180"/>
      <c r="P727" s="180"/>
      <c r="Q727" s="180"/>
      <c r="R727" s="180"/>
      <c r="S727" s="180"/>
      <c r="T727" s="180"/>
      <c r="U727" s="180"/>
      <c r="V727" s="180"/>
      <c r="W727" s="180"/>
      <c r="X727" s="180"/>
      <c r="Y727" s="180"/>
    </row>
    <row r="728" spans="1:25" ht="12.75">
      <c r="A728" s="175"/>
      <c r="B728" s="180"/>
      <c r="C728" s="180"/>
      <c r="D728" s="180"/>
      <c r="E728" s="180"/>
      <c r="F728" s="180"/>
      <c r="G728" s="180"/>
      <c r="H728" s="180"/>
      <c r="I728" s="180"/>
      <c r="J728" s="180"/>
      <c r="K728" s="180"/>
      <c r="L728" s="180"/>
      <c r="M728" s="180"/>
      <c r="N728" s="180"/>
      <c r="O728" s="180"/>
      <c r="P728" s="180"/>
      <c r="Q728" s="180"/>
      <c r="R728" s="180"/>
      <c r="S728" s="180"/>
      <c r="T728" s="180"/>
      <c r="U728" s="180"/>
      <c r="V728" s="180"/>
      <c r="W728" s="180"/>
      <c r="X728" s="180"/>
      <c r="Y728" s="180"/>
    </row>
    <row r="729" spans="1:25" ht="12.75">
      <c r="A729" s="175"/>
      <c r="B729" s="180"/>
      <c r="C729" s="180"/>
      <c r="D729" s="180"/>
      <c r="E729" s="180"/>
      <c r="F729" s="180"/>
      <c r="G729" s="180"/>
      <c r="H729" s="180"/>
      <c r="I729" s="180"/>
      <c r="J729" s="180"/>
      <c r="K729" s="180"/>
      <c r="L729" s="180"/>
      <c r="M729" s="180"/>
      <c r="N729" s="180"/>
      <c r="O729" s="180"/>
      <c r="P729" s="180"/>
      <c r="Q729" s="180"/>
      <c r="R729" s="180"/>
      <c r="S729" s="180"/>
      <c r="T729" s="180"/>
      <c r="U729" s="180"/>
      <c r="V729" s="180"/>
      <c r="W729" s="180"/>
      <c r="X729" s="180"/>
      <c r="Y729" s="180"/>
    </row>
    <row r="730" spans="1:25" ht="12.75">
      <c r="A730" s="175"/>
      <c r="B730" s="180"/>
      <c r="C730" s="180"/>
      <c r="D730" s="180"/>
      <c r="E730" s="180"/>
      <c r="F730" s="180"/>
      <c r="G730" s="180"/>
      <c r="H730" s="180"/>
      <c r="I730" s="180"/>
      <c r="J730" s="180"/>
      <c r="K730" s="180"/>
      <c r="L730" s="180"/>
      <c r="M730" s="180"/>
      <c r="N730" s="180"/>
      <c r="O730" s="180"/>
      <c r="P730" s="180"/>
      <c r="Q730" s="180"/>
      <c r="R730" s="180"/>
      <c r="S730" s="180"/>
      <c r="T730" s="180"/>
      <c r="U730" s="180"/>
      <c r="V730" s="180"/>
      <c r="W730" s="180"/>
      <c r="X730" s="180"/>
      <c r="Y730" s="180"/>
    </row>
    <row r="731" spans="1:25" ht="12.75">
      <c r="A731" s="175"/>
      <c r="B731" s="180"/>
      <c r="C731" s="180"/>
      <c r="D731" s="180"/>
      <c r="E731" s="180"/>
      <c r="F731" s="180"/>
      <c r="G731" s="180"/>
      <c r="H731" s="180"/>
      <c r="I731" s="180"/>
      <c r="J731" s="180"/>
      <c r="K731" s="180"/>
      <c r="L731" s="180"/>
      <c r="M731" s="180"/>
      <c r="N731" s="180"/>
      <c r="O731" s="180"/>
      <c r="P731" s="180"/>
      <c r="Q731" s="180"/>
      <c r="R731" s="180"/>
      <c r="S731" s="180"/>
      <c r="T731" s="180"/>
      <c r="U731" s="180"/>
      <c r="V731" s="180"/>
      <c r="W731" s="180"/>
      <c r="X731" s="180"/>
      <c r="Y731" s="180"/>
    </row>
    <row r="732" spans="1:25" ht="12.75">
      <c r="A732" s="175"/>
      <c r="B732" s="180"/>
      <c r="C732" s="180"/>
      <c r="D732" s="180"/>
      <c r="E732" s="180"/>
      <c r="F732" s="180"/>
      <c r="G732" s="180"/>
      <c r="H732" s="180"/>
      <c r="I732" s="180"/>
      <c r="J732" s="180"/>
      <c r="K732" s="180"/>
      <c r="L732" s="180"/>
      <c r="M732" s="180"/>
      <c r="N732" s="180"/>
      <c r="O732" s="180"/>
      <c r="P732" s="180"/>
      <c r="Q732" s="180"/>
      <c r="R732" s="180"/>
      <c r="S732" s="180"/>
      <c r="T732" s="180"/>
      <c r="U732" s="180"/>
      <c r="V732" s="180"/>
      <c r="W732" s="180"/>
      <c r="X732" s="180"/>
      <c r="Y732" s="180"/>
    </row>
    <row r="733" spans="1:25" ht="12.75">
      <c r="A733" s="175"/>
      <c r="B733" s="180"/>
      <c r="C733" s="180"/>
      <c r="D733" s="180"/>
      <c r="E733" s="180"/>
      <c r="F733" s="180"/>
      <c r="G733" s="180"/>
      <c r="H733" s="180"/>
      <c r="I733" s="180"/>
      <c r="J733" s="180"/>
      <c r="K733" s="180"/>
      <c r="L733" s="180"/>
      <c r="M733" s="180"/>
      <c r="N733" s="180"/>
      <c r="O733" s="180"/>
      <c r="P733" s="180"/>
      <c r="Q733" s="180"/>
      <c r="R733" s="180"/>
      <c r="S733" s="180"/>
      <c r="T733" s="180"/>
      <c r="U733" s="180"/>
      <c r="V733" s="180"/>
      <c r="W733" s="180"/>
      <c r="X733" s="180"/>
      <c r="Y733" s="180"/>
    </row>
    <row r="734" spans="1:25" ht="12.75">
      <c r="A734" s="175"/>
      <c r="B734" s="180"/>
      <c r="C734" s="180"/>
      <c r="D734" s="180"/>
      <c r="E734" s="180"/>
      <c r="F734" s="180"/>
      <c r="G734" s="180"/>
      <c r="H734" s="180"/>
      <c r="I734" s="180"/>
      <c r="J734" s="180"/>
      <c r="K734" s="180"/>
      <c r="L734" s="180"/>
      <c r="M734" s="180"/>
      <c r="N734" s="180"/>
      <c r="O734" s="180"/>
      <c r="P734" s="180"/>
      <c r="Q734" s="180"/>
      <c r="R734" s="180"/>
      <c r="S734" s="180"/>
      <c r="T734" s="180"/>
      <c r="U734" s="180"/>
      <c r="V734" s="180"/>
      <c r="W734" s="180"/>
      <c r="X734" s="180"/>
      <c r="Y734" s="180"/>
    </row>
    <row r="735" spans="1:25" ht="12.75">
      <c r="A735" s="175"/>
      <c r="B735" s="180"/>
      <c r="C735" s="180"/>
      <c r="D735" s="180"/>
      <c r="E735" s="180"/>
      <c r="F735" s="180"/>
      <c r="G735" s="180"/>
      <c r="H735" s="180"/>
      <c r="I735" s="180"/>
      <c r="J735" s="180"/>
      <c r="K735" s="180"/>
      <c r="L735" s="180"/>
      <c r="M735" s="180"/>
      <c r="N735" s="180"/>
      <c r="O735" s="180"/>
      <c r="P735" s="180"/>
      <c r="Q735" s="180"/>
      <c r="R735" s="180"/>
      <c r="S735" s="180"/>
      <c r="T735" s="180"/>
      <c r="U735" s="180"/>
      <c r="V735" s="180"/>
      <c r="W735" s="180"/>
      <c r="X735" s="180"/>
      <c r="Y735" s="180"/>
    </row>
    <row r="736" spans="1:25" ht="12.75">
      <c r="A736" s="175"/>
      <c r="B736" s="180"/>
      <c r="C736" s="180"/>
      <c r="D736" s="180"/>
      <c r="E736" s="180"/>
      <c r="F736" s="180"/>
      <c r="G736" s="180"/>
      <c r="H736" s="180"/>
      <c r="I736" s="180"/>
      <c r="J736" s="180"/>
      <c r="K736" s="180"/>
      <c r="L736" s="180"/>
      <c r="M736" s="180"/>
      <c r="N736" s="180"/>
      <c r="O736" s="180"/>
      <c r="P736" s="180"/>
      <c r="Q736" s="180"/>
      <c r="R736" s="180"/>
      <c r="S736" s="180"/>
      <c r="T736" s="180"/>
      <c r="U736" s="180"/>
      <c r="V736" s="180"/>
      <c r="W736" s="180"/>
      <c r="X736" s="180"/>
      <c r="Y736" s="180"/>
    </row>
    <row r="737" spans="1:25" ht="12.75">
      <c r="A737" s="175"/>
      <c r="B737" s="180"/>
      <c r="C737" s="180"/>
      <c r="D737" s="180"/>
      <c r="E737" s="180"/>
      <c r="F737" s="180"/>
      <c r="G737" s="180"/>
      <c r="H737" s="180"/>
      <c r="I737" s="180"/>
      <c r="J737" s="180"/>
      <c r="K737" s="180"/>
      <c r="L737" s="180"/>
      <c r="M737" s="180"/>
      <c r="N737" s="180"/>
      <c r="O737" s="180"/>
      <c r="P737" s="180"/>
      <c r="Q737" s="180"/>
      <c r="R737" s="180"/>
      <c r="S737" s="180"/>
      <c r="T737" s="180"/>
      <c r="U737" s="180"/>
      <c r="V737" s="180"/>
      <c r="W737" s="180"/>
      <c r="X737" s="180"/>
      <c r="Y737" s="180"/>
    </row>
    <row r="738" spans="1:25" ht="12.75">
      <c r="A738" s="175"/>
      <c r="B738" s="180"/>
      <c r="C738" s="180"/>
      <c r="D738" s="180"/>
      <c r="E738" s="180"/>
      <c r="F738" s="180"/>
      <c r="G738" s="180"/>
      <c r="H738" s="180"/>
      <c r="I738" s="180"/>
      <c r="J738" s="180"/>
      <c r="K738" s="180"/>
      <c r="L738" s="180"/>
      <c r="M738" s="180"/>
      <c r="N738" s="180"/>
      <c r="O738" s="180"/>
      <c r="P738" s="180"/>
      <c r="Q738" s="180"/>
      <c r="R738" s="180"/>
      <c r="S738" s="180"/>
      <c r="T738" s="180"/>
      <c r="U738" s="180"/>
      <c r="V738" s="180"/>
      <c r="W738" s="180"/>
      <c r="X738" s="180"/>
      <c r="Y738" s="180"/>
    </row>
    <row r="739" spans="1:25" ht="12.75">
      <c r="A739" s="175"/>
      <c r="B739" s="180"/>
      <c r="C739" s="180"/>
      <c r="D739" s="180"/>
      <c r="E739" s="180"/>
      <c r="F739" s="180"/>
      <c r="G739" s="180"/>
      <c r="H739" s="180"/>
      <c r="I739" s="180"/>
      <c r="J739" s="180"/>
      <c r="K739" s="180"/>
      <c r="L739" s="180"/>
      <c r="M739" s="180"/>
      <c r="N739" s="180"/>
      <c r="O739" s="180"/>
      <c r="P739" s="180"/>
      <c r="Q739" s="180"/>
      <c r="R739" s="180"/>
      <c r="S739" s="180"/>
      <c r="T739" s="180"/>
      <c r="U739" s="180"/>
      <c r="V739" s="180"/>
      <c r="W739" s="180"/>
      <c r="X739" s="180"/>
      <c r="Y739" s="180"/>
    </row>
    <row r="740" spans="1:25" ht="12.75">
      <c r="A740" s="175"/>
      <c r="B740" s="180"/>
      <c r="C740" s="180"/>
      <c r="D740" s="180"/>
      <c r="E740" s="180"/>
      <c r="F740" s="180"/>
      <c r="G740" s="180"/>
      <c r="H740" s="180"/>
      <c r="I740" s="180"/>
      <c r="J740" s="180"/>
      <c r="K740" s="180"/>
      <c r="L740" s="180"/>
      <c r="M740" s="180"/>
      <c r="N740" s="180"/>
      <c r="O740" s="180"/>
      <c r="P740" s="180"/>
      <c r="Q740" s="180"/>
      <c r="R740" s="180"/>
      <c r="S740" s="180"/>
      <c r="T740" s="180"/>
      <c r="U740" s="180"/>
      <c r="V740" s="180"/>
      <c r="W740" s="180"/>
      <c r="X740" s="180"/>
      <c r="Y740" s="180"/>
    </row>
    <row r="741" spans="1:25" ht="12.75">
      <c r="A741" s="175"/>
      <c r="B741" s="180"/>
      <c r="C741" s="180"/>
      <c r="D741" s="180"/>
      <c r="E741" s="180"/>
      <c r="F741" s="180"/>
      <c r="G741" s="180"/>
      <c r="H741" s="180"/>
      <c r="I741" s="180"/>
      <c r="J741" s="180"/>
      <c r="K741" s="180"/>
      <c r="L741" s="180"/>
      <c r="M741" s="180"/>
      <c r="N741" s="180"/>
      <c r="O741" s="180"/>
      <c r="P741" s="180"/>
      <c r="Q741" s="180"/>
      <c r="R741" s="180"/>
      <c r="S741" s="180"/>
      <c r="T741" s="180"/>
      <c r="U741" s="180"/>
      <c r="V741" s="180"/>
      <c r="W741" s="180"/>
      <c r="X741" s="180"/>
      <c r="Y741" s="180"/>
    </row>
    <row r="742" spans="1:25" ht="12.75">
      <c r="A742" s="175"/>
      <c r="B742" s="180"/>
      <c r="C742" s="180"/>
      <c r="D742" s="180"/>
      <c r="E742" s="180"/>
      <c r="F742" s="180"/>
      <c r="G742" s="180"/>
      <c r="H742" s="180"/>
      <c r="I742" s="180"/>
      <c r="J742" s="180"/>
      <c r="K742" s="180"/>
      <c r="L742" s="180"/>
      <c r="M742" s="180"/>
      <c r="N742" s="180"/>
      <c r="O742" s="180"/>
      <c r="P742" s="180"/>
      <c r="Q742" s="180"/>
      <c r="R742" s="180"/>
      <c r="S742" s="180"/>
      <c r="T742" s="180"/>
      <c r="U742" s="180"/>
      <c r="V742" s="180"/>
      <c r="W742" s="180"/>
      <c r="X742" s="180"/>
      <c r="Y742" s="180"/>
    </row>
    <row r="743" spans="1:25" ht="12.75">
      <c r="A743" s="175"/>
      <c r="B743" s="180"/>
      <c r="C743" s="180"/>
      <c r="D743" s="180"/>
      <c r="E743" s="180"/>
      <c r="F743" s="180"/>
      <c r="G743" s="180"/>
      <c r="H743" s="180"/>
      <c r="I743" s="180"/>
      <c r="J743" s="180"/>
      <c r="K743" s="180"/>
      <c r="L743" s="180"/>
      <c r="M743" s="180"/>
      <c r="N743" s="180"/>
      <c r="O743" s="180"/>
      <c r="P743" s="180"/>
      <c r="Q743" s="180"/>
      <c r="R743" s="180"/>
      <c r="S743" s="180"/>
      <c r="T743" s="180"/>
      <c r="U743" s="180"/>
      <c r="V743" s="180"/>
      <c r="W743" s="180"/>
      <c r="X743" s="180"/>
      <c r="Y743" s="180"/>
    </row>
    <row r="744" spans="1:25" ht="12.75">
      <c r="A744" s="175"/>
      <c r="B744" s="180"/>
      <c r="C744" s="180"/>
      <c r="D744" s="180"/>
      <c r="E744" s="180"/>
      <c r="F744" s="180"/>
      <c r="G744" s="180"/>
      <c r="H744" s="180"/>
      <c r="I744" s="180"/>
      <c r="J744" s="180"/>
      <c r="K744" s="180"/>
      <c r="L744" s="180"/>
      <c r="M744" s="180"/>
      <c r="N744" s="180"/>
      <c r="O744" s="180"/>
      <c r="P744" s="180"/>
      <c r="Q744" s="180"/>
      <c r="R744" s="180"/>
      <c r="S744" s="180"/>
      <c r="T744" s="180"/>
      <c r="U744" s="180"/>
      <c r="V744" s="180"/>
      <c r="W744" s="180"/>
      <c r="X744" s="180"/>
      <c r="Y744" s="180"/>
    </row>
    <row r="745" spans="1:25" ht="12.75">
      <c r="A745" s="175"/>
      <c r="B745" s="180"/>
      <c r="C745" s="180"/>
      <c r="D745" s="180"/>
      <c r="E745" s="180"/>
      <c r="F745" s="180"/>
      <c r="G745" s="180"/>
      <c r="H745" s="180"/>
      <c r="I745" s="180"/>
      <c r="J745" s="180"/>
      <c r="K745" s="180"/>
      <c r="L745" s="180"/>
      <c r="M745" s="180"/>
      <c r="N745" s="180"/>
      <c r="O745" s="180"/>
      <c r="P745" s="180"/>
      <c r="Q745" s="180"/>
      <c r="R745" s="180"/>
      <c r="S745" s="180"/>
      <c r="T745" s="180"/>
      <c r="U745" s="180"/>
      <c r="V745" s="180"/>
      <c r="W745" s="180"/>
      <c r="X745" s="180"/>
      <c r="Y745" s="180"/>
    </row>
    <row r="746" spans="1:25" ht="12.75">
      <c r="A746" s="175"/>
      <c r="B746" s="180"/>
      <c r="C746" s="180"/>
      <c r="D746" s="180"/>
      <c r="E746" s="180"/>
      <c r="F746" s="180"/>
      <c r="G746" s="180"/>
      <c r="H746" s="180"/>
      <c r="I746" s="180"/>
      <c r="J746" s="180"/>
      <c r="K746" s="180"/>
      <c r="L746" s="180"/>
      <c r="M746" s="180"/>
      <c r="N746" s="180"/>
      <c r="O746" s="180"/>
      <c r="P746" s="180"/>
      <c r="Q746" s="180"/>
      <c r="R746" s="180"/>
      <c r="S746" s="180"/>
      <c r="T746" s="180"/>
      <c r="U746" s="180"/>
      <c r="V746" s="180"/>
      <c r="W746" s="180"/>
      <c r="X746" s="180"/>
      <c r="Y746" s="180"/>
    </row>
    <row r="747" spans="1:25" ht="12.75">
      <c r="A747" s="175"/>
      <c r="B747" s="180"/>
      <c r="C747" s="180"/>
      <c r="D747" s="180"/>
      <c r="E747" s="180"/>
      <c r="F747" s="180"/>
      <c r="G747" s="180"/>
      <c r="H747" s="180"/>
      <c r="I747" s="180"/>
      <c r="J747" s="180"/>
      <c r="K747" s="180"/>
      <c r="L747" s="180"/>
      <c r="M747" s="180"/>
      <c r="N747" s="180"/>
      <c r="O747" s="180"/>
      <c r="P747" s="180"/>
      <c r="Q747" s="180"/>
      <c r="R747" s="180"/>
      <c r="S747" s="180"/>
      <c r="T747" s="180"/>
      <c r="U747" s="180"/>
      <c r="V747" s="180"/>
      <c r="W747" s="180"/>
      <c r="X747" s="180"/>
      <c r="Y747" s="180"/>
    </row>
    <row r="748" spans="1:25" ht="12.75">
      <c r="A748" s="175"/>
      <c r="B748" s="180"/>
      <c r="C748" s="180"/>
      <c r="D748" s="180"/>
      <c r="E748" s="180"/>
      <c r="F748" s="180"/>
      <c r="G748" s="180"/>
      <c r="H748" s="180"/>
      <c r="I748" s="180"/>
      <c r="J748" s="180"/>
      <c r="K748" s="180"/>
      <c r="L748" s="180"/>
      <c r="M748" s="180"/>
      <c r="N748" s="180"/>
      <c r="O748" s="180"/>
      <c r="P748" s="180"/>
      <c r="Q748" s="180"/>
      <c r="R748" s="180"/>
      <c r="S748" s="180"/>
      <c r="T748" s="180"/>
      <c r="U748" s="180"/>
      <c r="V748" s="180"/>
      <c r="W748" s="180"/>
      <c r="X748" s="180"/>
      <c r="Y748" s="180"/>
    </row>
    <row r="749" spans="1:25" ht="12.75">
      <c r="A749" s="175"/>
      <c r="B749" s="180"/>
      <c r="C749" s="180"/>
      <c r="D749" s="180"/>
      <c r="E749" s="180"/>
      <c r="F749" s="180"/>
      <c r="G749" s="180"/>
      <c r="H749" s="180"/>
      <c r="I749" s="180"/>
      <c r="J749" s="180"/>
      <c r="K749" s="180"/>
      <c r="L749" s="180"/>
      <c r="M749" s="180"/>
      <c r="N749" s="180"/>
      <c r="O749" s="180"/>
      <c r="P749" s="180"/>
      <c r="Q749" s="180"/>
      <c r="R749" s="180"/>
      <c r="S749" s="180"/>
      <c r="T749" s="180"/>
      <c r="U749" s="180"/>
      <c r="V749" s="180"/>
      <c r="W749" s="180"/>
      <c r="X749" s="180"/>
      <c r="Y749" s="180"/>
    </row>
    <row r="750" spans="1:25" ht="12.75">
      <c r="A750" s="175"/>
      <c r="B750" s="180"/>
      <c r="C750" s="180"/>
      <c r="D750" s="180"/>
      <c r="E750" s="180"/>
      <c r="F750" s="180"/>
      <c r="G750" s="180"/>
      <c r="H750" s="180"/>
      <c r="I750" s="180"/>
      <c r="J750" s="180"/>
      <c r="K750" s="180"/>
      <c r="L750" s="180"/>
      <c r="M750" s="180"/>
      <c r="N750" s="180"/>
      <c r="O750" s="180"/>
      <c r="P750" s="180"/>
      <c r="Q750" s="180"/>
      <c r="R750" s="180"/>
      <c r="S750" s="180"/>
      <c r="T750" s="180"/>
      <c r="U750" s="180"/>
      <c r="V750" s="180"/>
      <c r="W750" s="180"/>
      <c r="X750" s="180"/>
      <c r="Y750" s="180"/>
    </row>
    <row r="751" spans="1:25" ht="12.75">
      <c r="A751" s="175"/>
      <c r="B751" s="180"/>
      <c r="C751" s="180"/>
      <c r="D751" s="180"/>
      <c r="E751" s="180"/>
      <c r="F751" s="180"/>
      <c r="G751" s="180"/>
      <c r="H751" s="180"/>
      <c r="I751" s="180"/>
      <c r="J751" s="180"/>
      <c r="K751" s="180"/>
      <c r="L751" s="180"/>
      <c r="M751" s="180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0"/>
    </row>
    <row r="752" spans="1:25" ht="12.75">
      <c r="A752" s="175"/>
      <c r="B752" s="180"/>
      <c r="C752" s="180"/>
      <c r="D752" s="180"/>
      <c r="E752" s="180"/>
      <c r="F752" s="180"/>
      <c r="G752" s="180"/>
      <c r="H752" s="180"/>
      <c r="I752" s="180"/>
      <c r="J752" s="180"/>
      <c r="K752" s="180"/>
      <c r="L752" s="180"/>
      <c r="M752" s="180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0"/>
    </row>
    <row r="753" spans="1:25" ht="12.75">
      <c r="A753" s="175"/>
      <c r="B753" s="180"/>
      <c r="C753" s="180"/>
      <c r="D753" s="180"/>
      <c r="E753" s="180"/>
      <c r="F753" s="180"/>
      <c r="G753" s="180"/>
      <c r="H753" s="180"/>
      <c r="I753" s="180"/>
      <c r="J753" s="180"/>
      <c r="K753" s="180"/>
      <c r="L753" s="180"/>
      <c r="M753" s="180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0"/>
    </row>
    <row r="754" spans="1:25" ht="12.75">
      <c r="A754" s="175"/>
      <c r="B754" s="180"/>
      <c r="C754" s="180"/>
      <c r="D754" s="180"/>
      <c r="E754" s="180"/>
      <c r="F754" s="180"/>
      <c r="G754" s="180"/>
      <c r="H754" s="180"/>
      <c r="I754" s="180"/>
      <c r="J754" s="180"/>
      <c r="K754" s="180"/>
      <c r="L754" s="180"/>
      <c r="M754" s="180"/>
      <c r="N754" s="180"/>
      <c r="O754" s="180"/>
      <c r="P754" s="180"/>
      <c r="Q754" s="180"/>
      <c r="R754" s="180"/>
      <c r="S754" s="180"/>
      <c r="T754" s="180"/>
      <c r="U754" s="180"/>
      <c r="V754" s="180"/>
      <c r="W754" s="180"/>
      <c r="X754" s="180"/>
      <c r="Y754" s="180"/>
    </row>
    <row r="755" spans="1:25" ht="12.75">
      <c r="A755" s="175"/>
      <c r="B755" s="180"/>
      <c r="C755" s="180"/>
      <c r="D755" s="180"/>
      <c r="E755" s="180"/>
      <c r="F755" s="180"/>
      <c r="G755" s="180"/>
      <c r="H755" s="180"/>
      <c r="I755" s="180"/>
      <c r="J755" s="180"/>
      <c r="K755" s="180"/>
      <c r="L755" s="180"/>
      <c r="M755" s="180"/>
      <c r="N755" s="180"/>
      <c r="O755" s="180"/>
      <c r="P755" s="180"/>
      <c r="Q755" s="180"/>
      <c r="R755" s="180"/>
      <c r="S755" s="180"/>
      <c r="T755" s="180"/>
      <c r="U755" s="180"/>
      <c r="V755" s="180"/>
      <c r="W755" s="180"/>
      <c r="X755" s="180"/>
      <c r="Y755" s="180"/>
    </row>
    <row r="756" spans="1:25" ht="12.75">
      <c r="A756" s="175"/>
      <c r="B756" s="180"/>
      <c r="C756" s="180"/>
      <c r="D756" s="180"/>
      <c r="E756" s="180"/>
      <c r="F756" s="180"/>
      <c r="G756" s="180"/>
      <c r="H756" s="180"/>
      <c r="I756" s="180"/>
      <c r="J756" s="180"/>
      <c r="K756" s="180"/>
      <c r="L756" s="180"/>
      <c r="M756" s="180"/>
      <c r="N756" s="180"/>
      <c r="O756" s="180"/>
      <c r="P756" s="180"/>
      <c r="Q756" s="180"/>
      <c r="R756" s="180"/>
      <c r="S756" s="180"/>
      <c r="T756" s="180"/>
      <c r="U756" s="180"/>
      <c r="V756" s="180"/>
      <c r="W756" s="180"/>
      <c r="X756" s="180"/>
      <c r="Y756" s="180"/>
    </row>
    <row r="757" spans="1:25" ht="12.75">
      <c r="A757" s="175"/>
      <c r="B757" s="180"/>
      <c r="C757" s="180"/>
      <c r="D757" s="180"/>
      <c r="E757" s="180"/>
      <c r="F757" s="180"/>
      <c r="G757" s="180"/>
      <c r="H757" s="180"/>
      <c r="I757" s="180"/>
      <c r="J757" s="180"/>
      <c r="K757" s="180"/>
      <c r="L757" s="180"/>
      <c r="M757" s="180"/>
      <c r="N757" s="180"/>
      <c r="O757" s="180"/>
      <c r="P757" s="180"/>
      <c r="Q757" s="180"/>
      <c r="R757" s="180"/>
      <c r="S757" s="180"/>
      <c r="T757" s="180"/>
      <c r="U757" s="180"/>
      <c r="V757" s="180"/>
      <c r="W757" s="180"/>
      <c r="X757" s="180"/>
      <c r="Y757" s="180"/>
    </row>
    <row r="758" spans="1:25" ht="12.75">
      <c r="A758" s="175"/>
      <c r="B758" s="180"/>
      <c r="C758" s="180"/>
      <c r="D758" s="180"/>
      <c r="E758" s="180"/>
      <c r="F758" s="180"/>
      <c r="G758" s="180"/>
      <c r="H758" s="180"/>
      <c r="I758" s="180"/>
      <c r="J758" s="180"/>
      <c r="K758" s="180"/>
      <c r="L758" s="180"/>
      <c r="M758" s="180"/>
      <c r="N758" s="180"/>
      <c r="O758" s="180"/>
      <c r="P758" s="180"/>
      <c r="Q758" s="180"/>
      <c r="R758" s="180"/>
      <c r="S758" s="180"/>
      <c r="T758" s="180"/>
      <c r="U758" s="180"/>
      <c r="V758" s="180"/>
      <c r="W758" s="180"/>
      <c r="X758" s="180"/>
      <c r="Y758" s="180"/>
    </row>
    <row r="759" spans="1:25" ht="12.75">
      <c r="A759" s="175"/>
      <c r="B759" s="180"/>
      <c r="C759" s="180"/>
      <c r="D759" s="180"/>
      <c r="E759" s="180"/>
      <c r="F759" s="180"/>
      <c r="G759" s="180"/>
      <c r="H759" s="180"/>
      <c r="I759" s="180"/>
      <c r="J759" s="180"/>
      <c r="K759" s="180"/>
      <c r="L759" s="180"/>
      <c r="M759" s="180"/>
      <c r="N759" s="180"/>
      <c r="O759" s="180"/>
      <c r="P759" s="180"/>
      <c r="Q759" s="180"/>
      <c r="R759" s="180"/>
      <c r="S759" s="180"/>
      <c r="T759" s="180"/>
      <c r="U759" s="180"/>
      <c r="V759" s="180"/>
      <c r="W759" s="180"/>
      <c r="X759" s="180"/>
      <c r="Y759" s="180"/>
    </row>
    <row r="760" spans="1:25" ht="12.75">
      <c r="A760" s="175"/>
      <c r="B760" s="180"/>
      <c r="C760" s="180"/>
      <c r="D760" s="180"/>
      <c r="E760" s="180"/>
      <c r="F760" s="180"/>
      <c r="G760" s="180"/>
      <c r="H760" s="180"/>
      <c r="I760" s="180"/>
      <c r="J760" s="180"/>
      <c r="K760" s="180"/>
      <c r="L760" s="180"/>
      <c r="M760" s="180"/>
      <c r="N760" s="180"/>
      <c r="O760" s="180"/>
      <c r="P760" s="180"/>
      <c r="Q760" s="180"/>
      <c r="R760" s="180"/>
      <c r="S760" s="180"/>
      <c r="T760" s="180"/>
      <c r="U760" s="180"/>
      <c r="V760" s="180"/>
      <c r="W760" s="180"/>
      <c r="X760" s="180"/>
      <c r="Y760" s="180"/>
    </row>
    <row r="761" spans="1:25" ht="12.75">
      <c r="A761" s="175"/>
      <c r="B761" s="180"/>
      <c r="C761" s="180"/>
      <c r="D761" s="180"/>
      <c r="E761" s="180"/>
      <c r="F761" s="180"/>
      <c r="G761" s="180"/>
      <c r="H761" s="180"/>
      <c r="I761" s="180"/>
      <c r="J761" s="180"/>
      <c r="K761" s="180"/>
      <c r="L761" s="180"/>
      <c r="M761" s="180"/>
      <c r="N761" s="180"/>
      <c r="O761" s="180"/>
      <c r="P761" s="180"/>
      <c r="Q761" s="180"/>
      <c r="R761" s="180"/>
      <c r="S761" s="180"/>
      <c r="T761" s="180"/>
      <c r="U761" s="180"/>
      <c r="V761" s="180"/>
      <c r="W761" s="180"/>
      <c r="X761" s="180"/>
      <c r="Y761" s="180"/>
    </row>
    <row r="762" spans="1:25" ht="12.75">
      <c r="A762" s="175"/>
      <c r="B762" s="180"/>
      <c r="C762" s="180"/>
      <c r="D762" s="180"/>
      <c r="E762" s="180"/>
      <c r="F762" s="180"/>
      <c r="G762" s="180"/>
      <c r="H762" s="180"/>
      <c r="I762" s="180"/>
      <c r="J762" s="180"/>
      <c r="K762" s="180"/>
      <c r="L762" s="180"/>
      <c r="M762" s="180"/>
      <c r="N762" s="180"/>
      <c r="O762" s="180"/>
      <c r="P762" s="180"/>
      <c r="Q762" s="180"/>
      <c r="R762" s="180"/>
      <c r="S762" s="180"/>
      <c r="T762" s="180"/>
      <c r="U762" s="180"/>
      <c r="V762" s="180"/>
      <c r="W762" s="180"/>
      <c r="X762" s="180"/>
      <c r="Y762" s="180"/>
    </row>
    <row r="763" spans="1:25" ht="12.75">
      <c r="A763" s="175"/>
      <c r="B763" s="180"/>
      <c r="C763" s="180"/>
      <c r="D763" s="180"/>
      <c r="E763" s="180"/>
      <c r="F763" s="180"/>
      <c r="G763" s="180"/>
      <c r="H763" s="180"/>
      <c r="I763" s="180"/>
      <c r="J763" s="180"/>
      <c r="K763" s="180"/>
      <c r="L763" s="180"/>
      <c r="M763" s="180"/>
      <c r="N763" s="180"/>
      <c r="O763" s="180"/>
      <c r="P763" s="180"/>
      <c r="Q763" s="180"/>
      <c r="R763" s="180"/>
      <c r="S763" s="180"/>
      <c r="T763" s="180"/>
      <c r="U763" s="180"/>
      <c r="V763" s="180"/>
      <c r="W763" s="180"/>
      <c r="X763" s="180"/>
      <c r="Y763" s="180"/>
    </row>
    <row r="764" spans="1:25" ht="12.75">
      <c r="A764" s="175"/>
      <c r="B764" s="180"/>
      <c r="C764" s="180"/>
      <c r="D764" s="180"/>
      <c r="E764" s="180"/>
      <c r="F764" s="180"/>
      <c r="G764" s="180"/>
      <c r="H764" s="180"/>
      <c r="I764" s="180"/>
      <c r="J764" s="180"/>
      <c r="K764" s="180"/>
      <c r="L764" s="180"/>
      <c r="M764" s="180"/>
      <c r="N764" s="180"/>
      <c r="O764" s="180"/>
      <c r="P764" s="180"/>
      <c r="Q764" s="180"/>
      <c r="R764" s="180"/>
      <c r="S764" s="180"/>
      <c r="T764" s="180"/>
      <c r="U764" s="180"/>
      <c r="V764" s="180"/>
      <c r="W764" s="180"/>
      <c r="X764" s="180"/>
      <c r="Y764" s="180"/>
    </row>
    <row r="765" spans="1:25" ht="12.75">
      <c r="A765" s="175"/>
      <c r="B765" s="180"/>
      <c r="C765" s="180"/>
      <c r="D765" s="180"/>
      <c r="E765" s="180"/>
      <c r="F765" s="180"/>
      <c r="G765" s="180"/>
      <c r="H765" s="180"/>
      <c r="I765" s="180"/>
      <c r="J765" s="180"/>
      <c r="K765" s="180"/>
      <c r="L765" s="180"/>
      <c r="M765" s="180"/>
      <c r="N765" s="180"/>
      <c r="O765" s="180"/>
      <c r="P765" s="180"/>
      <c r="Q765" s="180"/>
      <c r="R765" s="180"/>
      <c r="S765" s="180"/>
      <c r="T765" s="180"/>
      <c r="U765" s="180"/>
      <c r="V765" s="180"/>
      <c r="W765" s="180"/>
      <c r="X765" s="180"/>
      <c r="Y765" s="180"/>
    </row>
    <row r="766" spans="1:25" ht="12.75">
      <c r="A766" s="175"/>
      <c r="B766" s="180"/>
      <c r="C766" s="180"/>
      <c r="D766" s="180"/>
      <c r="E766" s="180"/>
      <c r="F766" s="180"/>
      <c r="G766" s="180"/>
      <c r="H766" s="180"/>
      <c r="I766" s="180"/>
      <c r="J766" s="180"/>
      <c r="K766" s="180"/>
      <c r="L766" s="180"/>
      <c r="M766" s="180"/>
      <c r="N766" s="180"/>
      <c r="O766" s="180"/>
      <c r="P766" s="180"/>
      <c r="Q766" s="180"/>
      <c r="R766" s="180"/>
      <c r="S766" s="180"/>
      <c r="T766" s="180"/>
      <c r="U766" s="180"/>
      <c r="V766" s="180"/>
      <c r="W766" s="180"/>
      <c r="X766" s="180"/>
      <c r="Y766" s="180"/>
    </row>
    <row r="767" spans="1:25" ht="12.75">
      <c r="A767" s="175"/>
      <c r="B767" s="180"/>
      <c r="C767" s="180"/>
      <c r="D767" s="180"/>
      <c r="E767" s="180"/>
      <c r="F767" s="180"/>
      <c r="G767" s="180"/>
      <c r="H767" s="180"/>
      <c r="I767" s="180"/>
      <c r="J767" s="180"/>
      <c r="K767" s="180"/>
      <c r="L767" s="180"/>
      <c r="M767" s="180"/>
      <c r="N767" s="180"/>
      <c r="O767" s="180"/>
      <c r="P767" s="180"/>
      <c r="Q767" s="180"/>
      <c r="R767" s="180"/>
      <c r="S767" s="180"/>
      <c r="T767" s="180"/>
      <c r="U767" s="180"/>
      <c r="V767" s="180"/>
      <c r="W767" s="180"/>
      <c r="X767" s="180"/>
      <c r="Y767" s="180"/>
    </row>
    <row r="768" spans="1:25" ht="12.75">
      <c r="A768" s="175"/>
      <c r="B768" s="180"/>
      <c r="C768" s="180"/>
      <c r="D768" s="180"/>
      <c r="E768" s="180"/>
      <c r="F768" s="180"/>
      <c r="G768" s="180"/>
      <c r="H768" s="180"/>
      <c r="I768" s="180"/>
      <c r="J768" s="180"/>
      <c r="K768" s="180"/>
      <c r="L768" s="180"/>
      <c r="M768" s="180"/>
      <c r="N768" s="180"/>
      <c r="O768" s="180"/>
      <c r="P768" s="180"/>
      <c r="Q768" s="180"/>
      <c r="R768" s="180"/>
      <c r="S768" s="180"/>
      <c r="T768" s="180"/>
      <c r="U768" s="180"/>
      <c r="V768" s="180"/>
      <c r="W768" s="180"/>
      <c r="X768" s="180"/>
      <c r="Y768" s="180"/>
    </row>
    <row r="769" spans="1:25" ht="12.75">
      <c r="A769" s="175"/>
      <c r="B769" s="180"/>
      <c r="C769" s="180"/>
      <c r="D769" s="180"/>
      <c r="E769" s="180"/>
      <c r="F769" s="180"/>
      <c r="G769" s="180"/>
      <c r="H769" s="180"/>
      <c r="I769" s="180"/>
      <c r="J769" s="180"/>
      <c r="K769" s="180"/>
      <c r="L769" s="180"/>
      <c r="M769" s="180"/>
      <c r="N769" s="180"/>
      <c r="O769" s="180"/>
      <c r="P769" s="180"/>
      <c r="Q769" s="180"/>
      <c r="R769" s="180"/>
      <c r="S769" s="180"/>
      <c r="T769" s="180"/>
      <c r="U769" s="180"/>
      <c r="V769" s="180"/>
      <c r="W769" s="180"/>
      <c r="X769" s="180"/>
      <c r="Y769" s="180"/>
    </row>
    <row r="770" spans="1:25" ht="12.75">
      <c r="A770" s="175"/>
      <c r="B770" s="180"/>
      <c r="C770" s="180"/>
      <c r="D770" s="180"/>
      <c r="E770" s="180"/>
      <c r="F770" s="180"/>
      <c r="G770" s="180"/>
      <c r="H770" s="180"/>
      <c r="I770" s="180"/>
      <c r="J770" s="180"/>
      <c r="K770" s="180"/>
      <c r="L770" s="180"/>
      <c r="M770" s="180"/>
      <c r="N770" s="180"/>
      <c r="O770" s="180"/>
      <c r="P770" s="180"/>
      <c r="Q770" s="180"/>
      <c r="R770" s="180"/>
      <c r="S770" s="180"/>
      <c r="T770" s="180"/>
      <c r="U770" s="180"/>
      <c r="V770" s="180"/>
      <c r="W770" s="180"/>
      <c r="X770" s="180"/>
      <c r="Y770" s="180"/>
    </row>
    <row r="771" spans="1:25" ht="12.75">
      <c r="A771" s="175"/>
      <c r="B771" s="180"/>
      <c r="C771" s="180"/>
      <c r="D771" s="180"/>
      <c r="E771" s="180"/>
      <c r="F771" s="180"/>
      <c r="G771" s="180"/>
      <c r="H771" s="180"/>
      <c r="I771" s="180"/>
      <c r="J771" s="180"/>
      <c r="K771" s="180"/>
      <c r="L771" s="180"/>
      <c r="M771" s="180"/>
      <c r="N771" s="180"/>
      <c r="O771" s="180"/>
      <c r="P771" s="180"/>
      <c r="Q771" s="180"/>
      <c r="R771" s="180"/>
      <c r="S771" s="180"/>
      <c r="T771" s="180"/>
      <c r="U771" s="180"/>
      <c r="V771" s="180"/>
      <c r="W771" s="180"/>
      <c r="X771" s="180"/>
      <c r="Y771" s="180"/>
    </row>
    <row r="772" spans="1:25" ht="12.75">
      <c r="A772" s="175"/>
      <c r="B772" s="180"/>
      <c r="C772" s="180"/>
      <c r="D772" s="180"/>
      <c r="E772" s="180"/>
      <c r="F772" s="180"/>
      <c r="G772" s="180"/>
      <c r="H772" s="180"/>
      <c r="I772" s="180"/>
      <c r="J772" s="180"/>
      <c r="K772" s="180"/>
      <c r="L772" s="180"/>
      <c r="M772" s="180"/>
      <c r="N772" s="180"/>
      <c r="O772" s="180"/>
      <c r="P772" s="180"/>
      <c r="Q772" s="180"/>
      <c r="R772" s="180"/>
      <c r="S772" s="180"/>
      <c r="T772" s="180"/>
      <c r="U772" s="180"/>
      <c r="V772" s="180"/>
      <c r="W772" s="180"/>
      <c r="X772" s="180"/>
      <c r="Y772" s="180"/>
    </row>
    <row r="773" spans="1:25" ht="12.75">
      <c r="A773" s="175"/>
      <c r="B773" s="180"/>
      <c r="C773" s="180"/>
      <c r="D773" s="180"/>
      <c r="E773" s="180"/>
      <c r="F773" s="180"/>
      <c r="G773" s="180"/>
      <c r="H773" s="180"/>
      <c r="I773" s="180"/>
      <c r="J773" s="180"/>
      <c r="K773" s="180"/>
      <c r="L773" s="180"/>
      <c r="M773" s="180"/>
      <c r="N773" s="180"/>
      <c r="O773" s="180"/>
      <c r="P773" s="180"/>
      <c r="Q773" s="180"/>
      <c r="R773" s="180"/>
      <c r="S773" s="180"/>
      <c r="T773" s="180"/>
      <c r="U773" s="180"/>
      <c r="V773" s="180"/>
      <c r="W773" s="180"/>
      <c r="X773" s="180"/>
      <c r="Y773" s="180"/>
    </row>
    <row r="774" spans="1:25" ht="12.75">
      <c r="A774" s="175"/>
      <c r="B774" s="180"/>
      <c r="C774" s="180"/>
      <c r="D774" s="180"/>
      <c r="E774" s="180"/>
      <c r="F774" s="180"/>
      <c r="G774" s="180"/>
      <c r="H774" s="180"/>
      <c r="I774" s="180"/>
      <c r="J774" s="180"/>
      <c r="K774" s="180"/>
      <c r="L774" s="180"/>
      <c r="M774" s="180"/>
      <c r="N774" s="180"/>
      <c r="O774" s="180"/>
      <c r="P774" s="180"/>
      <c r="Q774" s="180"/>
      <c r="R774" s="180"/>
      <c r="S774" s="180"/>
      <c r="T774" s="180"/>
      <c r="U774" s="180"/>
      <c r="V774" s="180"/>
      <c r="W774" s="180"/>
      <c r="X774" s="180"/>
      <c r="Y774" s="180"/>
    </row>
    <row r="775" spans="1:25" ht="12.75">
      <c r="A775" s="175"/>
      <c r="B775" s="180"/>
      <c r="C775" s="180"/>
      <c r="D775" s="180"/>
      <c r="E775" s="180"/>
      <c r="F775" s="180"/>
      <c r="G775" s="180"/>
      <c r="H775" s="180"/>
      <c r="I775" s="180"/>
      <c r="J775" s="180"/>
      <c r="K775" s="180"/>
      <c r="L775" s="180"/>
      <c r="M775" s="180"/>
      <c r="N775" s="180"/>
      <c r="O775" s="180"/>
      <c r="P775" s="180"/>
      <c r="Q775" s="180"/>
      <c r="R775" s="180"/>
      <c r="S775" s="180"/>
      <c r="T775" s="180"/>
      <c r="U775" s="180"/>
      <c r="V775" s="180"/>
      <c r="W775" s="180"/>
      <c r="X775" s="180"/>
      <c r="Y775" s="180"/>
    </row>
    <row r="776" spans="1:25" ht="12.75">
      <c r="A776" s="175"/>
      <c r="B776" s="180"/>
      <c r="C776" s="180"/>
      <c r="D776" s="180"/>
      <c r="E776" s="180"/>
      <c r="F776" s="180"/>
      <c r="G776" s="180"/>
      <c r="H776" s="180"/>
      <c r="I776" s="180"/>
      <c r="J776" s="180"/>
      <c r="K776" s="180"/>
      <c r="L776" s="180"/>
      <c r="M776" s="180"/>
      <c r="N776" s="180"/>
      <c r="O776" s="180"/>
      <c r="P776" s="180"/>
      <c r="Q776" s="180"/>
      <c r="R776" s="180"/>
      <c r="S776" s="180"/>
      <c r="T776" s="180"/>
      <c r="U776" s="180"/>
      <c r="V776" s="180"/>
      <c r="W776" s="180"/>
      <c r="X776" s="180"/>
      <c r="Y776" s="180"/>
    </row>
    <row r="777" spans="1:25" ht="12.75">
      <c r="A777" s="175"/>
      <c r="B777" s="180"/>
      <c r="C777" s="180"/>
      <c r="D777" s="180"/>
      <c r="E777" s="180"/>
      <c r="F777" s="180"/>
      <c r="G777" s="180"/>
      <c r="H777" s="180"/>
      <c r="I777" s="180"/>
      <c r="J777" s="180"/>
      <c r="K777" s="180"/>
      <c r="L777" s="180"/>
      <c r="M777" s="180"/>
      <c r="N777" s="180"/>
      <c r="O777" s="180"/>
      <c r="P777" s="180"/>
      <c r="Q777" s="180"/>
      <c r="R777" s="180"/>
      <c r="S777" s="180"/>
      <c r="T777" s="180"/>
      <c r="U777" s="180"/>
      <c r="V777" s="180"/>
      <c r="W777" s="180"/>
      <c r="X777" s="180"/>
      <c r="Y777" s="180"/>
    </row>
    <row r="778" spans="1:25" ht="12.75">
      <c r="A778" s="175"/>
      <c r="B778" s="180"/>
      <c r="C778" s="180"/>
      <c r="D778" s="180"/>
      <c r="E778" s="180"/>
      <c r="F778" s="180"/>
      <c r="G778" s="180"/>
      <c r="H778" s="180"/>
      <c r="I778" s="180"/>
      <c r="J778" s="180"/>
      <c r="K778" s="180"/>
      <c r="L778" s="180"/>
      <c r="M778" s="180"/>
      <c r="N778" s="180"/>
      <c r="O778" s="180"/>
      <c r="P778" s="180"/>
      <c r="Q778" s="180"/>
      <c r="R778" s="180"/>
      <c r="S778" s="180"/>
      <c r="T778" s="180"/>
      <c r="U778" s="180"/>
      <c r="V778" s="180"/>
      <c r="W778" s="180"/>
      <c r="X778" s="180"/>
      <c r="Y778" s="180"/>
    </row>
    <row r="779" spans="1:25" ht="12.75">
      <c r="A779" s="175"/>
      <c r="B779" s="180"/>
      <c r="C779" s="180"/>
      <c r="D779" s="180"/>
      <c r="E779" s="180"/>
      <c r="F779" s="180"/>
      <c r="G779" s="180"/>
      <c r="H779" s="180"/>
      <c r="I779" s="180"/>
      <c r="J779" s="180"/>
      <c r="K779" s="180"/>
      <c r="L779" s="180"/>
      <c r="M779" s="180"/>
      <c r="N779" s="180"/>
      <c r="O779" s="180"/>
      <c r="P779" s="180"/>
      <c r="Q779" s="180"/>
      <c r="R779" s="180"/>
      <c r="S779" s="180"/>
      <c r="T779" s="180"/>
      <c r="U779" s="180"/>
      <c r="V779" s="180"/>
      <c r="W779" s="180"/>
      <c r="X779" s="180"/>
      <c r="Y779" s="180"/>
    </row>
    <row r="780" spans="1:25" ht="12.75">
      <c r="A780" s="175"/>
      <c r="B780" s="180"/>
      <c r="C780" s="180"/>
      <c r="D780" s="180"/>
      <c r="E780" s="180"/>
      <c r="F780" s="180"/>
      <c r="G780" s="180"/>
      <c r="H780" s="180"/>
      <c r="I780" s="180"/>
      <c r="J780" s="180"/>
      <c r="K780" s="180"/>
      <c r="L780" s="180"/>
      <c r="M780" s="180"/>
      <c r="N780" s="180"/>
      <c r="O780" s="180"/>
      <c r="P780" s="180"/>
      <c r="Q780" s="180"/>
      <c r="R780" s="180"/>
      <c r="S780" s="180"/>
      <c r="T780" s="180"/>
      <c r="U780" s="180"/>
      <c r="V780" s="180"/>
      <c r="W780" s="180"/>
      <c r="X780" s="180"/>
      <c r="Y780" s="180"/>
    </row>
    <row r="781" spans="1:25" ht="12.75">
      <c r="A781" s="175"/>
      <c r="B781" s="180"/>
      <c r="C781" s="180"/>
      <c r="D781" s="180"/>
      <c r="E781" s="180"/>
      <c r="F781" s="180"/>
      <c r="G781" s="180"/>
      <c r="H781" s="180"/>
      <c r="I781" s="180"/>
      <c r="J781" s="180"/>
      <c r="K781" s="180"/>
      <c r="L781" s="180"/>
      <c r="M781" s="180"/>
      <c r="N781" s="180"/>
      <c r="O781" s="180"/>
      <c r="P781" s="180"/>
      <c r="Q781" s="180"/>
      <c r="R781" s="180"/>
      <c r="S781" s="180"/>
      <c r="T781" s="180"/>
      <c r="U781" s="180"/>
      <c r="V781" s="180"/>
      <c r="W781" s="180"/>
      <c r="X781" s="180"/>
      <c r="Y781" s="180"/>
    </row>
    <row r="782" spans="1:25" ht="12.75">
      <c r="A782" s="175"/>
      <c r="B782" s="180"/>
      <c r="C782" s="180"/>
      <c r="D782" s="180"/>
      <c r="E782" s="180"/>
      <c r="F782" s="180"/>
      <c r="G782" s="180"/>
      <c r="H782" s="180"/>
      <c r="I782" s="180"/>
      <c r="J782" s="180"/>
      <c r="K782" s="180"/>
      <c r="L782" s="180"/>
      <c r="M782" s="180"/>
      <c r="N782" s="180"/>
      <c r="O782" s="180"/>
      <c r="P782" s="180"/>
      <c r="Q782" s="180"/>
      <c r="R782" s="180"/>
      <c r="S782" s="180"/>
      <c r="T782" s="180"/>
      <c r="U782" s="180"/>
      <c r="V782" s="180"/>
      <c r="W782" s="180"/>
      <c r="X782" s="180"/>
      <c r="Y782" s="180"/>
    </row>
    <row r="783" spans="1:25" ht="12.75">
      <c r="A783" s="175"/>
      <c r="B783" s="180"/>
      <c r="C783" s="180"/>
      <c r="D783" s="180"/>
      <c r="E783" s="180"/>
      <c r="F783" s="180"/>
      <c r="G783" s="180"/>
      <c r="H783" s="180"/>
      <c r="I783" s="180"/>
      <c r="J783" s="180"/>
      <c r="K783" s="180"/>
      <c r="L783" s="180"/>
      <c r="M783" s="180"/>
      <c r="N783" s="180"/>
      <c r="O783" s="180"/>
      <c r="P783" s="180"/>
      <c r="Q783" s="180"/>
      <c r="R783" s="180"/>
      <c r="S783" s="180"/>
      <c r="T783" s="180"/>
      <c r="U783" s="180"/>
      <c r="V783" s="180"/>
      <c r="W783" s="180"/>
      <c r="X783" s="180"/>
      <c r="Y783" s="180"/>
    </row>
    <row r="784" spans="1:25" ht="12.75">
      <c r="A784" s="175"/>
      <c r="B784" s="180"/>
      <c r="C784" s="180"/>
      <c r="D784" s="180"/>
      <c r="E784" s="180"/>
      <c r="F784" s="180"/>
      <c r="G784" s="180"/>
      <c r="H784" s="180"/>
      <c r="I784" s="180"/>
      <c r="J784" s="180"/>
      <c r="K784" s="180"/>
      <c r="L784" s="180"/>
      <c r="M784" s="180"/>
      <c r="N784" s="180"/>
      <c r="O784" s="180"/>
      <c r="P784" s="180"/>
      <c r="Q784" s="180"/>
      <c r="R784" s="180"/>
      <c r="S784" s="180"/>
      <c r="T784" s="180"/>
      <c r="U784" s="180"/>
      <c r="V784" s="180"/>
      <c r="W784" s="180"/>
      <c r="X784" s="180"/>
      <c r="Y784" s="180"/>
    </row>
    <row r="785" spans="1:25" ht="12.75">
      <c r="A785" s="175"/>
      <c r="B785" s="180"/>
      <c r="C785" s="180"/>
      <c r="D785" s="180"/>
      <c r="E785" s="180"/>
      <c r="F785" s="180"/>
      <c r="G785" s="180"/>
      <c r="H785" s="180"/>
      <c r="I785" s="180"/>
      <c r="J785" s="180"/>
      <c r="K785" s="180"/>
      <c r="L785" s="180"/>
      <c r="M785" s="180"/>
      <c r="N785" s="180"/>
      <c r="O785" s="180"/>
      <c r="P785" s="180"/>
      <c r="Q785" s="180"/>
      <c r="R785" s="180"/>
      <c r="S785" s="180"/>
      <c r="T785" s="180"/>
      <c r="U785" s="180"/>
      <c r="V785" s="180"/>
      <c r="W785" s="180"/>
      <c r="X785" s="180"/>
      <c r="Y785" s="180"/>
    </row>
    <row r="786" spans="1:25" ht="12.75">
      <c r="A786" s="175"/>
      <c r="B786" s="180"/>
      <c r="C786" s="180"/>
      <c r="D786" s="180"/>
      <c r="E786" s="180"/>
      <c r="F786" s="180"/>
      <c r="G786" s="180"/>
      <c r="H786" s="180"/>
      <c r="I786" s="180"/>
      <c r="J786" s="180"/>
      <c r="K786" s="180"/>
      <c r="L786" s="180"/>
      <c r="M786" s="180"/>
      <c r="N786" s="180"/>
      <c r="O786" s="180"/>
      <c r="P786" s="180"/>
      <c r="Q786" s="180"/>
      <c r="R786" s="180"/>
      <c r="S786" s="180"/>
      <c r="T786" s="180"/>
      <c r="U786" s="180"/>
      <c r="V786" s="180"/>
      <c r="W786" s="180"/>
      <c r="X786" s="180"/>
      <c r="Y786" s="180"/>
    </row>
    <row r="787" spans="1:25" ht="12.75">
      <c r="A787" s="175"/>
      <c r="B787" s="180"/>
      <c r="C787" s="180"/>
      <c r="D787" s="180"/>
      <c r="E787" s="180"/>
      <c r="F787" s="180"/>
      <c r="G787" s="180"/>
      <c r="H787" s="180"/>
      <c r="I787" s="180"/>
      <c r="J787" s="180"/>
      <c r="K787" s="180"/>
      <c r="L787" s="180"/>
      <c r="M787" s="180"/>
      <c r="N787" s="180"/>
      <c r="O787" s="180"/>
      <c r="P787" s="180"/>
      <c r="Q787" s="180"/>
      <c r="R787" s="180"/>
      <c r="S787" s="180"/>
      <c r="T787" s="180"/>
      <c r="U787" s="180"/>
      <c r="V787" s="180"/>
      <c r="W787" s="180"/>
      <c r="X787" s="180"/>
      <c r="Y787" s="180"/>
    </row>
    <row r="788" spans="1:25" ht="12.75">
      <c r="A788" s="175"/>
      <c r="B788" s="180"/>
      <c r="C788" s="180"/>
      <c r="D788" s="180"/>
      <c r="E788" s="180"/>
      <c r="F788" s="180"/>
      <c r="G788" s="180"/>
      <c r="H788" s="180"/>
      <c r="I788" s="180"/>
      <c r="J788" s="180"/>
      <c r="K788" s="180"/>
      <c r="L788" s="180"/>
      <c r="M788" s="180"/>
      <c r="N788" s="180"/>
      <c r="O788" s="180"/>
      <c r="P788" s="180"/>
      <c r="Q788" s="180"/>
      <c r="R788" s="180"/>
      <c r="S788" s="180"/>
      <c r="T788" s="180"/>
      <c r="U788" s="180"/>
      <c r="V788" s="180"/>
      <c r="W788" s="180"/>
      <c r="X788" s="180"/>
      <c r="Y788" s="180"/>
    </row>
    <row r="789" spans="1:25" ht="12.75">
      <c r="A789" s="175"/>
      <c r="B789" s="180"/>
      <c r="C789" s="180"/>
      <c r="D789" s="180"/>
      <c r="E789" s="180"/>
      <c r="F789" s="180"/>
      <c r="G789" s="180"/>
      <c r="H789" s="180"/>
      <c r="I789" s="180"/>
      <c r="J789" s="180"/>
      <c r="K789" s="180"/>
      <c r="L789" s="180"/>
      <c r="M789" s="180"/>
      <c r="N789" s="180"/>
      <c r="O789" s="180"/>
      <c r="P789" s="180"/>
      <c r="Q789" s="180"/>
      <c r="R789" s="180"/>
      <c r="S789" s="180"/>
      <c r="T789" s="180"/>
      <c r="U789" s="180"/>
      <c r="V789" s="180"/>
      <c r="W789" s="180"/>
      <c r="X789" s="180"/>
      <c r="Y789" s="180"/>
    </row>
    <row r="790" spans="1:25" ht="12.75">
      <c r="A790" s="175"/>
      <c r="B790" s="180"/>
      <c r="C790" s="180"/>
      <c r="D790" s="180"/>
      <c r="E790" s="180"/>
      <c r="F790" s="180"/>
      <c r="G790" s="180"/>
      <c r="H790" s="180"/>
      <c r="I790" s="180"/>
      <c r="J790" s="180"/>
      <c r="K790" s="180"/>
      <c r="L790" s="180"/>
      <c r="M790" s="180"/>
      <c r="N790" s="180"/>
      <c r="O790" s="180"/>
      <c r="P790" s="180"/>
      <c r="Q790" s="180"/>
      <c r="R790" s="180"/>
      <c r="S790" s="180"/>
      <c r="T790" s="180"/>
      <c r="U790" s="180"/>
      <c r="V790" s="180"/>
      <c r="W790" s="180"/>
      <c r="X790" s="180"/>
      <c r="Y790" s="180"/>
    </row>
    <row r="791" spans="1:25" ht="12.75">
      <c r="A791" s="175"/>
      <c r="B791" s="180"/>
      <c r="C791" s="180"/>
      <c r="D791" s="180"/>
      <c r="E791" s="180"/>
      <c r="F791" s="180"/>
      <c r="G791" s="180"/>
      <c r="H791" s="180"/>
      <c r="I791" s="180"/>
      <c r="J791" s="180"/>
      <c r="K791" s="180"/>
      <c r="L791" s="180"/>
      <c r="M791" s="180"/>
      <c r="N791" s="180"/>
      <c r="O791" s="180"/>
      <c r="P791" s="180"/>
      <c r="Q791" s="180"/>
      <c r="R791" s="180"/>
      <c r="S791" s="180"/>
      <c r="T791" s="180"/>
      <c r="U791" s="180"/>
      <c r="V791" s="180"/>
      <c r="W791" s="180"/>
      <c r="X791" s="180"/>
      <c r="Y791" s="180"/>
    </row>
    <row r="792" spans="1:25" ht="12.75">
      <c r="A792" s="175"/>
      <c r="B792" s="180"/>
      <c r="C792" s="180"/>
      <c r="D792" s="180"/>
      <c r="E792" s="180"/>
      <c r="F792" s="180"/>
      <c r="G792" s="180"/>
      <c r="H792" s="180"/>
      <c r="I792" s="180"/>
      <c r="J792" s="180"/>
      <c r="K792" s="180"/>
      <c r="L792" s="180"/>
      <c r="M792" s="180"/>
      <c r="N792" s="180"/>
      <c r="O792" s="180"/>
      <c r="P792" s="180"/>
      <c r="Q792" s="180"/>
      <c r="R792" s="180"/>
      <c r="S792" s="180"/>
      <c r="T792" s="180"/>
      <c r="U792" s="180"/>
      <c r="V792" s="180"/>
      <c r="W792" s="180"/>
      <c r="X792" s="180"/>
      <c r="Y792" s="180"/>
    </row>
    <row r="793" spans="1:25" ht="12.75">
      <c r="A793" s="175"/>
      <c r="B793" s="180"/>
      <c r="C793" s="180"/>
      <c r="D793" s="180"/>
      <c r="E793" s="180"/>
      <c r="F793" s="180"/>
      <c r="G793" s="180"/>
      <c r="H793" s="180"/>
      <c r="I793" s="180"/>
      <c r="J793" s="180"/>
      <c r="K793" s="180"/>
      <c r="L793" s="180"/>
      <c r="M793" s="180"/>
      <c r="N793" s="180"/>
      <c r="O793" s="180"/>
      <c r="P793" s="180"/>
      <c r="Q793" s="180"/>
      <c r="R793" s="180"/>
      <c r="S793" s="180"/>
      <c r="T793" s="180"/>
      <c r="U793" s="180"/>
      <c r="V793" s="180"/>
      <c r="W793" s="180"/>
      <c r="X793" s="180"/>
      <c r="Y793" s="180"/>
    </row>
    <row r="794" spans="1:25" ht="12.75">
      <c r="A794" s="175"/>
      <c r="B794" s="180"/>
      <c r="C794" s="180"/>
      <c r="D794" s="180"/>
      <c r="E794" s="180"/>
      <c r="F794" s="180"/>
      <c r="G794" s="180"/>
      <c r="H794" s="180"/>
      <c r="I794" s="180"/>
      <c r="J794" s="180"/>
      <c r="K794" s="180"/>
      <c r="L794" s="180"/>
      <c r="M794" s="180"/>
      <c r="N794" s="180"/>
      <c r="O794" s="180"/>
      <c r="P794" s="180"/>
      <c r="Q794" s="180"/>
      <c r="R794" s="180"/>
      <c r="S794" s="180"/>
      <c r="T794" s="180"/>
      <c r="U794" s="180"/>
      <c r="V794" s="180"/>
      <c r="W794" s="180"/>
      <c r="X794" s="180"/>
      <c r="Y794" s="180"/>
    </row>
    <row r="795" spans="1:25" ht="12.75">
      <c r="A795" s="175"/>
      <c r="B795" s="180"/>
      <c r="C795" s="180"/>
      <c r="D795" s="180"/>
      <c r="E795" s="180"/>
      <c r="F795" s="180"/>
      <c r="G795" s="180"/>
      <c r="H795" s="180"/>
      <c r="I795" s="180"/>
      <c r="J795" s="180"/>
      <c r="K795" s="180"/>
      <c r="L795" s="180"/>
      <c r="M795" s="180"/>
      <c r="N795" s="180"/>
      <c r="O795" s="180"/>
      <c r="P795" s="180"/>
      <c r="Q795" s="180"/>
      <c r="R795" s="180"/>
      <c r="S795" s="180"/>
      <c r="T795" s="180"/>
      <c r="U795" s="180"/>
      <c r="V795" s="180"/>
      <c r="W795" s="180"/>
      <c r="X795" s="180"/>
      <c r="Y795" s="180"/>
    </row>
    <row r="796" spans="1:25" ht="12.75">
      <c r="A796" s="175"/>
      <c r="B796" s="180"/>
      <c r="C796" s="180"/>
      <c r="D796" s="180"/>
      <c r="E796" s="180"/>
      <c r="F796" s="180"/>
      <c r="G796" s="180"/>
      <c r="H796" s="180"/>
      <c r="I796" s="180"/>
      <c r="J796" s="180"/>
      <c r="K796" s="180"/>
      <c r="L796" s="180"/>
      <c r="M796" s="180"/>
      <c r="N796" s="180"/>
      <c r="O796" s="180"/>
      <c r="P796" s="180"/>
      <c r="Q796" s="180"/>
      <c r="R796" s="180"/>
      <c r="S796" s="180"/>
      <c r="T796" s="180"/>
      <c r="U796" s="180"/>
      <c r="V796" s="180"/>
      <c r="W796" s="180"/>
      <c r="X796" s="180"/>
      <c r="Y796" s="180"/>
    </row>
    <row r="797" spans="1:25" ht="12.75">
      <c r="A797" s="175"/>
      <c r="B797" s="180"/>
      <c r="C797" s="180"/>
      <c r="D797" s="180"/>
      <c r="E797" s="180"/>
      <c r="F797" s="180"/>
      <c r="G797" s="180"/>
      <c r="H797" s="180"/>
      <c r="I797" s="180"/>
      <c r="J797" s="180"/>
      <c r="K797" s="180"/>
      <c r="L797" s="180"/>
      <c r="M797" s="180"/>
      <c r="N797" s="180"/>
      <c r="O797" s="180"/>
      <c r="P797" s="180"/>
      <c r="Q797" s="180"/>
      <c r="R797" s="180"/>
      <c r="S797" s="180"/>
      <c r="T797" s="180"/>
      <c r="U797" s="180"/>
      <c r="V797" s="180"/>
      <c r="W797" s="180"/>
      <c r="X797" s="180"/>
      <c r="Y797" s="180"/>
    </row>
    <row r="798" spans="1:25" ht="12.75">
      <c r="A798" s="175"/>
      <c r="B798" s="180"/>
      <c r="C798" s="180"/>
      <c r="D798" s="180"/>
      <c r="E798" s="180"/>
      <c r="F798" s="180"/>
      <c r="G798" s="180"/>
      <c r="H798" s="180"/>
      <c r="I798" s="180"/>
      <c r="J798" s="180"/>
      <c r="K798" s="180"/>
      <c r="L798" s="180"/>
      <c r="M798" s="180"/>
      <c r="N798" s="180"/>
      <c r="O798" s="180"/>
      <c r="P798" s="180"/>
      <c r="Q798" s="180"/>
      <c r="R798" s="180"/>
      <c r="S798" s="180"/>
      <c r="T798" s="180"/>
      <c r="U798" s="180"/>
      <c r="V798" s="180"/>
      <c r="W798" s="180"/>
      <c r="X798" s="180"/>
      <c r="Y798" s="180"/>
    </row>
    <row r="799" spans="1:25" ht="12.75">
      <c r="A799" s="175"/>
      <c r="B799" s="180"/>
      <c r="C799" s="180"/>
      <c r="D799" s="180"/>
      <c r="E799" s="180"/>
      <c r="F799" s="180"/>
      <c r="G799" s="180"/>
      <c r="H799" s="180"/>
      <c r="I799" s="180"/>
      <c r="J799" s="180"/>
      <c r="K799" s="180"/>
      <c r="L799" s="180"/>
      <c r="M799" s="180"/>
      <c r="N799" s="180"/>
      <c r="O799" s="180"/>
      <c r="P799" s="180"/>
      <c r="Q799" s="180"/>
      <c r="R799" s="180"/>
      <c r="S799" s="180"/>
      <c r="T799" s="180"/>
      <c r="U799" s="180"/>
      <c r="V799" s="180"/>
      <c r="W799" s="180"/>
      <c r="X799" s="180"/>
      <c r="Y799" s="180"/>
    </row>
    <row r="800" spans="1:25" ht="12.75">
      <c r="A800" s="175"/>
      <c r="B800" s="180"/>
      <c r="C800" s="180"/>
      <c r="D800" s="180"/>
      <c r="E800" s="180"/>
      <c r="F800" s="180"/>
      <c r="G800" s="180"/>
      <c r="H800" s="180"/>
      <c r="I800" s="180"/>
      <c r="J800" s="180"/>
      <c r="K800" s="180"/>
      <c r="L800" s="180"/>
      <c r="M800" s="180"/>
      <c r="N800" s="180"/>
      <c r="O800" s="180"/>
      <c r="P800" s="180"/>
      <c r="Q800" s="180"/>
      <c r="R800" s="180"/>
      <c r="S800" s="180"/>
      <c r="T800" s="180"/>
      <c r="U800" s="180"/>
      <c r="V800" s="180"/>
      <c r="W800" s="180"/>
      <c r="X800" s="180"/>
      <c r="Y800" s="180"/>
    </row>
    <row r="801" spans="1:25" ht="12.75">
      <c r="A801" s="175"/>
      <c r="B801" s="180"/>
      <c r="C801" s="180"/>
      <c r="D801" s="180"/>
      <c r="E801" s="180"/>
      <c r="F801" s="180"/>
      <c r="G801" s="180"/>
      <c r="H801" s="180"/>
      <c r="I801" s="180"/>
      <c r="J801" s="180"/>
      <c r="K801" s="180"/>
      <c r="L801" s="180"/>
      <c r="M801" s="180"/>
      <c r="N801" s="180"/>
      <c r="O801" s="180"/>
      <c r="P801" s="180"/>
      <c r="Q801" s="180"/>
      <c r="R801" s="180"/>
      <c r="S801" s="180"/>
      <c r="T801" s="180"/>
      <c r="U801" s="180"/>
      <c r="V801" s="180"/>
      <c r="W801" s="180"/>
      <c r="X801" s="180"/>
      <c r="Y801" s="180"/>
    </row>
    <row r="802" spans="1:25" ht="12.75">
      <c r="A802" s="175"/>
      <c r="B802" s="180"/>
      <c r="C802" s="180"/>
      <c r="D802" s="180"/>
      <c r="E802" s="180"/>
      <c r="F802" s="180"/>
      <c r="G802" s="180"/>
      <c r="H802" s="180"/>
      <c r="I802" s="180"/>
      <c r="J802" s="180"/>
      <c r="K802" s="180"/>
      <c r="L802" s="180"/>
      <c r="M802" s="180"/>
      <c r="N802" s="180"/>
      <c r="O802" s="180"/>
      <c r="P802" s="180"/>
      <c r="Q802" s="180"/>
      <c r="R802" s="180"/>
      <c r="S802" s="180"/>
      <c r="T802" s="180"/>
      <c r="U802" s="180"/>
      <c r="V802" s="180"/>
      <c r="W802" s="180"/>
      <c r="X802" s="180"/>
      <c r="Y802" s="180"/>
    </row>
    <row r="803" spans="1:25" ht="12.75">
      <c r="A803" s="175"/>
      <c r="B803" s="180"/>
      <c r="C803" s="180"/>
      <c r="D803" s="180"/>
      <c r="E803" s="180"/>
      <c r="F803" s="180"/>
      <c r="G803" s="180"/>
      <c r="H803" s="180"/>
      <c r="I803" s="180"/>
      <c r="J803" s="180"/>
      <c r="K803" s="180"/>
      <c r="L803" s="180"/>
      <c r="M803" s="180"/>
      <c r="N803" s="180"/>
      <c r="O803" s="180"/>
      <c r="P803" s="180"/>
      <c r="Q803" s="180"/>
      <c r="R803" s="180"/>
      <c r="S803" s="180"/>
      <c r="T803" s="180"/>
      <c r="U803" s="180"/>
      <c r="V803" s="180"/>
      <c r="W803" s="180"/>
      <c r="X803" s="180"/>
      <c r="Y803" s="180"/>
    </row>
    <row r="804" spans="1:25" ht="12.75">
      <c r="A804" s="175"/>
      <c r="B804" s="180"/>
      <c r="C804" s="180"/>
      <c r="D804" s="180"/>
      <c r="E804" s="180"/>
      <c r="F804" s="180"/>
      <c r="G804" s="180"/>
      <c r="H804" s="180"/>
      <c r="I804" s="180"/>
      <c r="J804" s="180"/>
      <c r="K804" s="180"/>
      <c r="L804" s="180"/>
      <c r="M804" s="180"/>
      <c r="N804" s="180"/>
      <c r="O804" s="180"/>
      <c r="P804" s="180"/>
      <c r="Q804" s="180"/>
      <c r="R804" s="180"/>
      <c r="S804" s="180"/>
      <c r="T804" s="180"/>
      <c r="U804" s="180"/>
      <c r="V804" s="180"/>
      <c r="W804" s="180"/>
      <c r="X804" s="180"/>
      <c r="Y804" s="180"/>
    </row>
    <row r="805" spans="1:25" ht="12.75">
      <c r="A805" s="175"/>
      <c r="B805" s="180"/>
      <c r="C805" s="180"/>
      <c r="D805" s="180"/>
      <c r="E805" s="180"/>
      <c r="F805" s="180"/>
      <c r="G805" s="180"/>
      <c r="H805" s="180"/>
      <c r="I805" s="180"/>
      <c r="J805" s="180"/>
      <c r="K805" s="180"/>
      <c r="L805" s="180"/>
      <c r="M805" s="180"/>
      <c r="N805" s="180"/>
      <c r="O805" s="180"/>
      <c r="P805" s="180"/>
      <c r="Q805" s="180"/>
      <c r="R805" s="180"/>
      <c r="S805" s="180"/>
      <c r="T805" s="180"/>
      <c r="U805" s="180"/>
      <c r="V805" s="180"/>
      <c r="W805" s="180"/>
      <c r="X805" s="180"/>
      <c r="Y805" s="180"/>
    </row>
    <row r="806" spans="1:25" ht="12.75">
      <c r="A806" s="175"/>
      <c r="B806" s="180"/>
      <c r="C806" s="180"/>
      <c r="D806" s="180"/>
      <c r="E806" s="180"/>
      <c r="F806" s="180"/>
      <c r="G806" s="180"/>
      <c r="H806" s="180"/>
      <c r="I806" s="180"/>
      <c r="J806" s="180"/>
      <c r="K806" s="180"/>
      <c r="L806" s="180"/>
      <c r="M806" s="180"/>
      <c r="N806" s="180"/>
      <c r="O806" s="180"/>
      <c r="P806" s="180"/>
      <c r="Q806" s="180"/>
      <c r="R806" s="180"/>
      <c r="S806" s="180"/>
      <c r="T806" s="180"/>
      <c r="U806" s="180"/>
      <c r="V806" s="180"/>
      <c r="W806" s="180"/>
      <c r="X806" s="180"/>
      <c r="Y806" s="180"/>
    </row>
    <row r="807" spans="1:25" ht="12.75">
      <c r="A807" s="175"/>
      <c r="B807" s="180"/>
      <c r="C807" s="180"/>
      <c r="D807" s="180"/>
      <c r="E807" s="180"/>
      <c r="F807" s="180"/>
      <c r="G807" s="180"/>
      <c r="H807" s="180"/>
      <c r="I807" s="180"/>
      <c r="J807" s="180"/>
      <c r="K807" s="180"/>
      <c r="L807" s="180"/>
      <c r="M807" s="180"/>
      <c r="N807" s="180"/>
      <c r="O807" s="180"/>
      <c r="P807" s="180"/>
      <c r="Q807" s="180"/>
      <c r="R807" s="180"/>
      <c r="S807" s="180"/>
      <c r="T807" s="180"/>
      <c r="U807" s="180"/>
      <c r="V807" s="180"/>
      <c r="W807" s="180"/>
      <c r="X807" s="180"/>
      <c r="Y807" s="180"/>
    </row>
    <row r="808" spans="1:25" ht="12.75">
      <c r="A808" s="175"/>
      <c r="B808" s="180"/>
      <c r="C808" s="180"/>
      <c r="D808" s="180"/>
      <c r="E808" s="180"/>
      <c r="F808" s="180"/>
      <c r="G808" s="180"/>
      <c r="H808" s="180"/>
      <c r="I808" s="180"/>
      <c r="J808" s="180"/>
      <c r="K808" s="180"/>
      <c r="L808" s="180"/>
      <c r="M808" s="180"/>
      <c r="N808" s="180"/>
      <c r="O808" s="180"/>
      <c r="P808" s="180"/>
      <c r="Q808" s="180"/>
      <c r="R808" s="180"/>
      <c r="S808" s="180"/>
      <c r="T808" s="180"/>
      <c r="U808" s="180"/>
      <c r="V808" s="180"/>
      <c r="W808" s="180"/>
      <c r="X808" s="180"/>
      <c r="Y808" s="180"/>
    </row>
    <row r="809" spans="1:25" ht="12.75">
      <c r="A809" s="175"/>
      <c r="B809" s="180"/>
      <c r="C809" s="180"/>
      <c r="D809" s="180"/>
      <c r="E809" s="180"/>
      <c r="F809" s="180"/>
      <c r="G809" s="180"/>
      <c r="H809" s="180"/>
      <c r="I809" s="180"/>
      <c r="J809" s="180"/>
      <c r="K809" s="180"/>
      <c r="L809" s="180"/>
      <c r="M809" s="180"/>
      <c r="N809" s="180"/>
      <c r="O809" s="180"/>
      <c r="P809" s="180"/>
      <c r="Q809" s="180"/>
      <c r="R809" s="180"/>
      <c r="S809" s="180"/>
      <c r="T809" s="180"/>
      <c r="U809" s="180"/>
      <c r="V809" s="180"/>
      <c r="W809" s="180"/>
      <c r="X809" s="180"/>
      <c r="Y809" s="180"/>
    </row>
    <row r="810" spans="1:25" ht="12.75">
      <c r="A810" s="175"/>
      <c r="B810" s="180"/>
      <c r="C810" s="180"/>
      <c r="D810" s="180"/>
      <c r="E810" s="180"/>
      <c r="F810" s="180"/>
      <c r="G810" s="180"/>
      <c r="H810" s="180"/>
      <c r="I810" s="180"/>
      <c r="J810" s="180"/>
      <c r="K810" s="180"/>
      <c r="L810" s="180"/>
      <c r="M810" s="180"/>
      <c r="N810" s="180"/>
      <c r="O810" s="180"/>
      <c r="P810" s="180"/>
      <c r="Q810" s="180"/>
      <c r="R810" s="180"/>
      <c r="S810" s="180"/>
      <c r="T810" s="180"/>
      <c r="U810" s="180"/>
      <c r="V810" s="180"/>
      <c r="W810" s="180"/>
      <c r="X810" s="180"/>
      <c r="Y810" s="180"/>
    </row>
    <row r="811" spans="1:25" ht="12.75">
      <c r="A811" s="175"/>
      <c r="B811" s="180"/>
      <c r="C811" s="180"/>
      <c r="D811" s="180"/>
      <c r="E811" s="180"/>
      <c r="F811" s="180"/>
      <c r="G811" s="180"/>
      <c r="H811" s="180"/>
      <c r="I811" s="180"/>
      <c r="J811" s="180"/>
      <c r="K811" s="180"/>
      <c r="L811" s="180"/>
      <c r="M811" s="180"/>
      <c r="N811" s="180"/>
      <c r="O811" s="180"/>
      <c r="P811" s="180"/>
      <c r="Q811" s="180"/>
      <c r="R811" s="180"/>
      <c r="S811" s="180"/>
      <c r="T811" s="180"/>
      <c r="U811" s="180"/>
      <c r="V811" s="180"/>
      <c r="W811" s="180"/>
      <c r="X811" s="180"/>
      <c r="Y811" s="180"/>
    </row>
    <row r="812" spans="1:25" ht="12.75">
      <c r="A812" s="175"/>
      <c r="B812" s="180"/>
      <c r="C812" s="180"/>
      <c r="D812" s="180"/>
      <c r="E812" s="180"/>
      <c r="F812" s="180"/>
      <c r="G812" s="180"/>
      <c r="H812" s="180"/>
      <c r="I812" s="180"/>
      <c r="J812" s="180"/>
      <c r="K812" s="180"/>
      <c r="L812" s="180"/>
      <c r="M812" s="180"/>
      <c r="N812" s="180"/>
      <c r="O812" s="180"/>
      <c r="P812" s="180"/>
      <c r="Q812" s="180"/>
      <c r="R812" s="180"/>
      <c r="S812" s="180"/>
      <c r="T812" s="180"/>
      <c r="U812" s="180"/>
      <c r="V812" s="180"/>
      <c r="W812" s="180"/>
      <c r="X812" s="180"/>
      <c r="Y812" s="180"/>
    </row>
    <row r="813" spans="1:25" ht="12.75">
      <c r="A813" s="175"/>
      <c r="B813" s="180"/>
      <c r="C813" s="180"/>
      <c r="D813" s="180"/>
      <c r="E813" s="180"/>
      <c r="F813" s="180"/>
      <c r="G813" s="180"/>
      <c r="H813" s="180"/>
      <c r="I813" s="180"/>
      <c r="J813" s="180"/>
      <c r="K813" s="180"/>
      <c r="L813" s="180"/>
      <c r="M813" s="180"/>
      <c r="N813" s="180"/>
      <c r="O813" s="180"/>
      <c r="P813" s="180"/>
      <c r="Q813" s="180"/>
      <c r="R813" s="180"/>
      <c r="S813" s="180"/>
      <c r="T813" s="180"/>
      <c r="U813" s="180"/>
      <c r="V813" s="180"/>
      <c r="W813" s="180"/>
      <c r="X813" s="180"/>
      <c r="Y813" s="180"/>
    </row>
    <row r="814" spans="1:25" ht="12.75">
      <c r="A814" s="175"/>
      <c r="B814" s="180"/>
      <c r="C814" s="180"/>
      <c r="D814" s="180"/>
      <c r="E814" s="180"/>
      <c r="F814" s="180"/>
      <c r="G814" s="180"/>
      <c r="H814" s="180"/>
      <c r="I814" s="180"/>
      <c r="J814" s="180"/>
      <c r="K814" s="180"/>
      <c r="L814" s="180"/>
      <c r="M814" s="180"/>
      <c r="N814" s="180"/>
      <c r="O814" s="180"/>
      <c r="P814" s="180"/>
      <c r="Q814" s="180"/>
      <c r="R814" s="180"/>
      <c r="S814" s="180"/>
      <c r="T814" s="180"/>
      <c r="U814" s="180"/>
      <c r="V814" s="180"/>
      <c r="W814" s="180"/>
      <c r="X814" s="180"/>
      <c r="Y814" s="180"/>
    </row>
    <row r="815" spans="1:25" ht="12.75">
      <c r="A815" s="175"/>
      <c r="B815" s="180"/>
      <c r="C815" s="180"/>
      <c r="D815" s="180"/>
      <c r="E815" s="180"/>
      <c r="F815" s="180"/>
      <c r="G815" s="180"/>
      <c r="H815" s="180"/>
      <c r="I815" s="180"/>
      <c r="J815" s="180"/>
      <c r="K815" s="180"/>
      <c r="L815" s="180"/>
      <c r="M815" s="180"/>
      <c r="N815" s="180"/>
      <c r="O815" s="180"/>
      <c r="P815" s="180"/>
      <c r="Q815" s="180"/>
      <c r="R815" s="180"/>
      <c r="S815" s="180"/>
      <c r="T815" s="180"/>
      <c r="U815" s="180"/>
      <c r="V815" s="180"/>
      <c r="W815" s="180"/>
      <c r="X815" s="180"/>
      <c r="Y815" s="180"/>
    </row>
    <row r="816" spans="1:25" ht="12.75">
      <c r="A816" s="175"/>
      <c r="B816" s="180"/>
      <c r="C816" s="180"/>
      <c r="D816" s="180"/>
      <c r="E816" s="180"/>
      <c r="F816" s="180"/>
      <c r="G816" s="180"/>
      <c r="H816" s="180"/>
      <c r="I816" s="180"/>
      <c r="J816" s="180"/>
      <c r="K816" s="180"/>
      <c r="L816" s="180"/>
      <c r="M816" s="180"/>
      <c r="N816" s="180"/>
      <c r="O816" s="180"/>
      <c r="P816" s="180"/>
      <c r="Q816" s="180"/>
      <c r="R816" s="180"/>
      <c r="S816" s="180"/>
      <c r="T816" s="180"/>
      <c r="U816" s="180"/>
      <c r="V816" s="180"/>
      <c r="W816" s="180"/>
      <c r="X816" s="180"/>
      <c r="Y816" s="180"/>
    </row>
    <row r="817" spans="1:25" ht="12.75">
      <c r="A817" s="175"/>
      <c r="B817" s="180"/>
      <c r="C817" s="180"/>
      <c r="D817" s="180"/>
      <c r="E817" s="180"/>
      <c r="F817" s="180"/>
      <c r="G817" s="180"/>
      <c r="H817" s="180"/>
      <c r="I817" s="180"/>
      <c r="J817" s="180"/>
      <c r="K817" s="180"/>
      <c r="L817" s="180"/>
      <c r="M817" s="180"/>
      <c r="N817" s="180"/>
      <c r="O817" s="180"/>
      <c r="P817" s="180"/>
      <c r="Q817" s="180"/>
      <c r="R817" s="180"/>
      <c r="S817" s="180"/>
      <c r="T817" s="180"/>
      <c r="U817" s="180"/>
      <c r="V817" s="180"/>
      <c r="W817" s="180"/>
      <c r="X817" s="180"/>
      <c r="Y817" s="180"/>
    </row>
    <row r="818" spans="1:25" ht="12.75">
      <c r="A818" s="175"/>
      <c r="B818" s="180"/>
      <c r="C818" s="180"/>
      <c r="D818" s="180"/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</row>
    <row r="819" spans="1:25" ht="12.75">
      <c r="A819" s="175"/>
      <c r="B819" s="180"/>
      <c r="C819" s="180"/>
      <c r="D819" s="180"/>
      <c r="E819" s="180"/>
      <c r="F819" s="180"/>
      <c r="G819" s="180"/>
      <c r="H819" s="180"/>
      <c r="I819" s="180"/>
      <c r="J819" s="180"/>
      <c r="K819" s="180"/>
      <c r="L819" s="180"/>
      <c r="M819" s="180"/>
      <c r="N819" s="180"/>
      <c r="O819" s="180"/>
      <c r="P819" s="180"/>
      <c r="Q819" s="180"/>
      <c r="R819" s="180"/>
      <c r="S819" s="180"/>
      <c r="T819" s="180"/>
      <c r="U819" s="180"/>
      <c r="V819" s="180"/>
      <c r="W819" s="180"/>
      <c r="X819" s="180"/>
      <c r="Y819" s="180"/>
    </row>
    <row r="820" spans="1:25" ht="12.75">
      <c r="A820" s="175"/>
      <c r="B820" s="180"/>
      <c r="C820" s="180"/>
      <c r="D820" s="180"/>
      <c r="E820" s="180"/>
      <c r="F820" s="180"/>
      <c r="G820" s="180"/>
      <c r="H820" s="180"/>
      <c r="I820" s="180"/>
      <c r="J820" s="180"/>
      <c r="K820" s="180"/>
      <c r="L820" s="180"/>
      <c r="M820" s="180"/>
      <c r="N820" s="180"/>
      <c r="O820" s="180"/>
      <c r="P820" s="180"/>
      <c r="Q820" s="180"/>
      <c r="R820" s="180"/>
      <c r="S820" s="180"/>
      <c r="T820" s="180"/>
      <c r="U820" s="180"/>
      <c r="V820" s="180"/>
      <c r="W820" s="180"/>
      <c r="X820" s="180"/>
      <c r="Y820" s="180"/>
    </row>
    <row r="821" spans="1:25" ht="12.75">
      <c r="A821" s="175"/>
      <c r="B821" s="180"/>
      <c r="C821" s="180"/>
      <c r="D821" s="180"/>
      <c r="E821" s="180"/>
      <c r="F821" s="180"/>
      <c r="G821" s="180"/>
      <c r="H821" s="180"/>
      <c r="I821" s="180"/>
      <c r="J821" s="180"/>
      <c r="K821" s="180"/>
      <c r="L821" s="180"/>
      <c r="M821" s="180"/>
      <c r="N821" s="180"/>
      <c r="O821" s="180"/>
      <c r="P821" s="180"/>
      <c r="Q821" s="180"/>
      <c r="R821" s="180"/>
      <c r="S821" s="180"/>
      <c r="T821" s="180"/>
      <c r="U821" s="180"/>
      <c r="V821" s="180"/>
      <c r="W821" s="180"/>
      <c r="X821" s="180"/>
      <c r="Y821" s="180"/>
    </row>
    <row r="822" spans="1:25" ht="12.75">
      <c r="A822" s="175"/>
      <c r="B822" s="180"/>
      <c r="C822" s="180"/>
      <c r="D822" s="180"/>
      <c r="E822" s="180"/>
      <c r="F822" s="180"/>
      <c r="G822" s="180"/>
      <c r="H822" s="180"/>
      <c r="I822" s="180"/>
      <c r="J822" s="180"/>
      <c r="K822" s="180"/>
      <c r="L822" s="180"/>
      <c r="M822" s="180"/>
      <c r="N822" s="180"/>
      <c r="O822" s="180"/>
      <c r="P822" s="180"/>
      <c r="Q822" s="180"/>
      <c r="R822" s="180"/>
      <c r="S822" s="180"/>
      <c r="T822" s="180"/>
      <c r="U822" s="180"/>
      <c r="V822" s="180"/>
      <c r="W822" s="180"/>
      <c r="X822" s="180"/>
      <c r="Y822" s="180"/>
    </row>
    <row r="823" spans="1:25" ht="12.75">
      <c r="A823" s="175"/>
      <c r="B823" s="180"/>
      <c r="C823" s="180"/>
      <c r="D823" s="180"/>
      <c r="E823" s="180"/>
      <c r="F823" s="180"/>
      <c r="G823" s="180"/>
      <c r="H823" s="180"/>
      <c r="I823" s="180"/>
      <c r="J823" s="180"/>
      <c r="K823" s="180"/>
      <c r="L823" s="180"/>
      <c r="M823" s="180"/>
      <c r="N823" s="180"/>
      <c r="O823" s="180"/>
      <c r="P823" s="180"/>
      <c r="Q823" s="180"/>
      <c r="R823" s="180"/>
      <c r="S823" s="180"/>
      <c r="T823" s="180"/>
      <c r="U823" s="180"/>
      <c r="V823" s="180"/>
      <c r="W823" s="180"/>
      <c r="X823" s="180"/>
      <c r="Y823" s="180"/>
    </row>
    <row r="824" spans="1:25" ht="12.75">
      <c r="A824" s="175"/>
      <c r="B824" s="180"/>
      <c r="C824" s="180"/>
      <c r="D824" s="180"/>
      <c r="E824" s="180"/>
      <c r="F824" s="180"/>
      <c r="G824" s="180"/>
      <c r="H824" s="180"/>
      <c r="I824" s="180"/>
      <c r="J824" s="180"/>
      <c r="K824" s="180"/>
      <c r="L824" s="180"/>
      <c r="M824" s="180"/>
      <c r="N824" s="180"/>
      <c r="O824" s="180"/>
      <c r="P824" s="180"/>
      <c r="Q824" s="180"/>
      <c r="R824" s="180"/>
      <c r="S824" s="180"/>
      <c r="T824" s="180"/>
      <c r="U824" s="180"/>
      <c r="V824" s="180"/>
      <c r="W824" s="180"/>
      <c r="X824" s="180"/>
      <c r="Y824" s="180"/>
    </row>
    <row r="825" spans="1:25" ht="12.75">
      <c r="A825" s="175"/>
      <c r="B825" s="180"/>
      <c r="C825" s="180"/>
      <c r="D825" s="180"/>
      <c r="E825" s="180"/>
      <c r="F825" s="180"/>
      <c r="G825" s="180"/>
      <c r="H825" s="180"/>
      <c r="I825" s="180"/>
      <c r="J825" s="180"/>
      <c r="K825" s="180"/>
      <c r="L825" s="180"/>
      <c r="M825" s="180"/>
      <c r="N825" s="180"/>
      <c r="O825" s="180"/>
      <c r="P825" s="180"/>
      <c r="Q825" s="180"/>
      <c r="R825" s="180"/>
      <c r="S825" s="180"/>
      <c r="T825" s="180"/>
      <c r="U825" s="180"/>
      <c r="V825" s="180"/>
      <c r="W825" s="180"/>
      <c r="X825" s="180"/>
      <c r="Y825" s="180"/>
    </row>
    <row r="826" spans="1:25" ht="12.75">
      <c r="A826" s="175"/>
      <c r="B826" s="180"/>
      <c r="C826" s="180"/>
      <c r="D826" s="180"/>
      <c r="E826" s="180"/>
      <c r="F826" s="180"/>
      <c r="G826" s="180"/>
      <c r="H826" s="180"/>
      <c r="I826" s="180"/>
      <c r="J826" s="180"/>
      <c r="K826" s="180"/>
      <c r="L826" s="180"/>
      <c r="M826" s="180"/>
      <c r="N826" s="180"/>
      <c r="O826" s="180"/>
      <c r="P826" s="180"/>
      <c r="Q826" s="180"/>
      <c r="R826" s="180"/>
      <c r="S826" s="180"/>
      <c r="T826" s="180"/>
      <c r="U826" s="180"/>
      <c r="V826" s="180"/>
      <c r="W826" s="180"/>
      <c r="X826" s="180"/>
      <c r="Y826" s="180"/>
    </row>
    <row r="827" spans="1:25" ht="12.75">
      <c r="A827" s="175"/>
      <c r="B827" s="180"/>
      <c r="C827" s="180"/>
      <c r="D827" s="180"/>
      <c r="E827" s="180"/>
      <c r="F827" s="180"/>
      <c r="G827" s="180"/>
      <c r="H827" s="180"/>
      <c r="I827" s="180"/>
      <c r="J827" s="180"/>
      <c r="K827" s="180"/>
      <c r="L827" s="180"/>
      <c r="M827" s="180"/>
      <c r="N827" s="180"/>
      <c r="O827" s="180"/>
      <c r="P827" s="180"/>
      <c r="Q827" s="180"/>
      <c r="R827" s="180"/>
      <c r="S827" s="180"/>
      <c r="T827" s="180"/>
      <c r="U827" s="180"/>
      <c r="V827" s="180"/>
      <c r="W827" s="180"/>
      <c r="X827" s="180"/>
      <c r="Y827" s="180"/>
    </row>
    <row r="828" spans="1:25" ht="12.75">
      <c r="A828" s="175"/>
      <c r="B828" s="180"/>
      <c r="C828" s="180"/>
      <c r="D828" s="180"/>
      <c r="E828" s="180"/>
      <c r="F828" s="180"/>
      <c r="G828" s="180"/>
      <c r="H828" s="180"/>
      <c r="I828" s="180"/>
      <c r="J828" s="180"/>
      <c r="K828" s="180"/>
      <c r="L828" s="180"/>
      <c r="M828" s="180"/>
      <c r="N828" s="180"/>
      <c r="O828" s="180"/>
      <c r="P828" s="180"/>
      <c r="Q828" s="180"/>
      <c r="R828" s="180"/>
      <c r="S828" s="180"/>
      <c r="T828" s="180"/>
      <c r="U828" s="180"/>
      <c r="V828" s="180"/>
      <c r="W828" s="180"/>
      <c r="X828" s="180"/>
      <c r="Y828" s="180"/>
    </row>
    <row r="829" spans="1:25" ht="12.75">
      <c r="A829" s="175"/>
      <c r="B829" s="180"/>
      <c r="C829" s="180"/>
      <c r="D829" s="180"/>
      <c r="E829" s="180"/>
      <c r="F829" s="180"/>
      <c r="G829" s="180"/>
      <c r="H829" s="180"/>
      <c r="I829" s="180"/>
      <c r="J829" s="180"/>
      <c r="K829" s="180"/>
      <c r="L829" s="180"/>
      <c r="M829" s="180"/>
      <c r="N829" s="180"/>
      <c r="O829" s="180"/>
      <c r="P829" s="180"/>
      <c r="Q829" s="180"/>
      <c r="R829" s="180"/>
      <c r="S829" s="180"/>
      <c r="T829" s="180"/>
      <c r="U829" s="180"/>
      <c r="V829" s="180"/>
      <c r="W829" s="180"/>
      <c r="X829" s="180"/>
      <c r="Y829" s="180"/>
    </row>
    <row r="830" spans="1:25" ht="12.75">
      <c r="A830" s="175"/>
      <c r="B830" s="180"/>
      <c r="C830" s="180"/>
      <c r="D830" s="180"/>
      <c r="E830" s="180"/>
      <c r="F830" s="180"/>
      <c r="G830" s="180"/>
      <c r="H830" s="180"/>
      <c r="I830" s="180"/>
      <c r="J830" s="180"/>
      <c r="K830" s="180"/>
      <c r="L830" s="180"/>
      <c r="M830" s="180"/>
      <c r="N830" s="180"/>
      <c r="O830" s="180"/>
      <c r="P830" s="180"/>
      <c r="Q830" s="180"/>
      <c r="R830" s="180"/>
      <c r="S830" s="180"/>
      <c r="T830" s="180"/>
      <c r="U830" s="180"/>
      <c r="V830" s="180"/>
      <c r="W830" s="180"/>
      <c r="X830" s="180"/>
      <c r="Y830" s="180"/>
    </row>
    <row r="831" spans="1:25" ht="12.75">
      <c r="A831" s="175"/>
      <c r="B831" s="180"/>
      <c r="C831" s="180"/>
      <c r="D831" s="180"/>
      <c r="E831" s="180"/>
      <c r="F831" s="180"/>
      <c r="G831" s="180"/>
      <c r="H831" s="180"/>
      <c r="I831" s="180"/>
      <c r="J831" s="180"/>
      <c r="K831" s="180"/>
      <c r="L831" s="180"/>
      <c r="M831" s="180"/>
      <c r="N831" s="180"/>
      <c r="O831" s="180"/>
      <c r="P831" s="180"/>
      <c r="Q831" s="180"/>
      <c r="R831" s="180"/>
      <c r="S831" s="180"/>
      <c r="T831" s="180"/>
      <c r="U831" s="180"/>
      <c r="V831" s="180"/>
      <c r="W831" s="180"/>
      <c r="X831" s="180"/>
      <c r="Y831" s="180"/>
    </row>
    <row r="832" spans="1:25" ht="12.75">
      <c r="A832" s="175"/>
      <c r="B832" s="180"/>
      <c r="C832" s="180"/>
      <c r="D832" s="180"/>
      <c r="E832" s="180"/>
      <c r="F832" s="180"/>
      <c r="G832" s="180"/>
      <c r="H832" s="180"/>
      <c r="I832" s="180"/>
      <c r="J832" s="180"/>
      <c r="K832" s="180"/>
      <c r="L832" s="180"/>
      <c r="M832" s="180"/>
      <c r="N832" s="180"/>
      <c r="O832" s="180"/>
      <c r="P832" s="180"/>
      <c r="Q832" s="180"/>
      <c r="R832" s="180"/>
      <c r="S832" s="180"/>
      <c r="T832" s="180"/>
      <c r="U832" s="180"/>
      <c r="V832" s="180"/>
      <c r="W832" s="180"/>
      <c r="X832" s="180"/>
      <c r="Y832" s="180"/>
    </row>
    <row r="833" spans="1:25" ht="12.75">
      <c r="A833" s="175"/>
      <c r="B833" s="180"/>
      <c r="C833" s="180"/>
      <c r="D833" s="180"/>
      <c r="E833" s="180"/>
      <c r="F833" s="180"/>
      <c r="G833" s="180"/>
      <c r="H833" s="180"/>
      <c r="I833" s="180"/>
      <c r="J833" s="180"/>
      <c r="K833" s="180"/>
      <c r="L833" s="180"/>
      <c r="M833" s="180"/>
      <c r="N833" s="180"/>
      <c r="O833" s="180"/>
      <c r="P833" s="180"/>
      <c r="Q833" s="180"/>
      <c r="R833" s="180"/>
      <c r="S833" s="180"/>
      <c r="T833" s="180"/>
      <c r="U833" s="180"/>
      <c r="V833" s="180"/>
      <c r="W833" s="180"/>
      <c r="X833" s="180"/>
      <c r="Y833" s="180"/>
    </row>
    <row r="834" spans="1:25" ht="12.75">
      <c r="A834" s="175"/>
      <c r="B834" s="180"/>
      <c r="C834" s="180"/>
      <c r="D834" s="180"/>
      <c r="E834" s="180"/>
      <c r="F834" s="180"/>
      <c r="G834" s="180"/>
      <c r="H834" s="180"/>
      <c r="I834" s="180"/>
      <c r="J834" s="180"/>
      <c r="K834" s="180"/>
      <c r="L834" s="180"/>
      <c r="M834" s="180"/>
      <c r="N834" s="180"/>
      <c r="O834" s="180"/>
      <c r="P834" s="180"/>
      <c r="Q834" s="180"/>
      <c r="R834" s="180"/>
      <c r="S834" s="180"/>
      <c r="T834" s="180"/>
      <c r="U834" s="180"/>
      <c r="V834" s="180"/>
      <c r="W834" s="180"/>
      <c r="X834" s="180"/>
      <c r="Y834" s="180"/>
    </row>
    <row r="835" spans="1:25" ht="12.75">
      <c r="A835" s="175"/>
      <c r="B835" s="180"/>
      <c r="C835" s="180"/>
      <c r="D835" s="180"/>
      <c r="E835" s="180"/>
      <c r="F835" s="180"/>
      <c r="G835" s="180"/>
      <c r="H835" s="180"/>
      <c r="I835" s="180"/>
      <c r="J835" s="180"/>
      <c r="K835" s="180"/>
      <c r="L835" s="180"/>
      <c r="M835" s="180"/>
      <c r="N835" s="180"/>
      <c r="O835" s="180"/>
      <c r="P835" s="180"/>
      <c r="Q835" s="180"/>
      <c r="R835" s="180"/>
      <c r="S835" s="180"/>
      <c r="T835" s="180"/>
      <c r="U835" s="180"/>
      <c r="V835" s="180"/>
      <c r="W835" s="180"/>
      <c r="X835" s="180"/>
      <c r="Y835" s="180"/>
    </row>
    <row r="836" spans="1:25" ht="12.75">
      <c r="A836" s="175"/>
      <c r="B836" s="180"/>
      <c r="C836" s="180"/>
      <c r="D836" s="180"/>
      <c r="E836" s="180"/>
      <c r="F836" s="180"/>
      <c r="G836" s="180"/>
      <c r="H836" s="180"/>
      <c r="I836" s="180"/>
      <c r="J836" s="180"/>
      <c r="K836" s="180"/>
      <c r="L836" s="180"/>
      <c r="M836" s="180"/>
      <c r="N836" s="180"/>
      <c r="O836" s="180"/>
      <c r="P836" s="180"/>
      <c r="Q836" s="180"/>
      <c r="R836" s="180"/>
      <c r="S836" s="180"/>
      <c r="T836" s="180"/>
      <c r="U836" s="180"/>
      <c r="V836" s="180"/>
      <c r="W836" s="180"/>
      <c r="X836" s="180"/>
      <c r="Y836" s="180"/>
    </row>
    <row r="837" spans="1:25" ht="12.75">
      <c r="A837" s="175"/>
      <c r="B837" s="180"/>
      <c r="C837" s="180"/>
      <c r="D837" s="180"/>
      <c r="E837" s="180"/>
      <c r="F837" s="180"/>
      <c r="G837" s="180"/>
      <c r="H837" s="180"/>
      <c r="I837" s="180"/>
      <c r="J837" s="180"/>
      <c r="K837" s="180"/>
      <c r="L837" s="180"/>
      <c r="M837" s="180"/>
      <c r="N837" s="180"/>
      <c r="O837" s="180"/>
      <c r="P837" s="180"/>
      <c r="Q837" s="180"/>
      <c r="R837" s="180"/>
      <c r="S837" s="180"/>
      <c r="T837" s="180"/>
      <c r="U837" s="180"/>
      <c r="V837" s="180"/>
      <c r="W837" s="180"/>
      <c r="X837" s="180"/>
      <c r="Y837" s="180"/>
    </row>
    <row r="838" spans="1:25" ht="12.75">
      <c r="A838" s="175"/>
      <c r="B838" s="180"/>
      <c r="C838" s="180"/>
      <c r="D838" s="180"/>
      <c r="E838" s="180"/>
      <c r="F838" s="180"/>
      <c r="G838" s="180"/>
      <c r="H838" s="180"/>
      <c r="I838" s="180"/>
      <c r="J838" s="180"/>
      <c r="K838" s="180"/>
      <c r="L838" s="180"/>
      <c r="M838" s="180"/>
      <c r="N838" s="180"/>
      <c r="O838" s="180"/>
      <c r="P838" s="180"/>
      <c r="Q838" s="180"/>
      <c r="R838" s="180"/>
      <c r="S838" s="180"/>
      <c r="T838" s="180"/>
      <c r="U838" s="180"/>
      <c r="V838" s="180"/>
      <c r="W838" s="180"/>
      <c r="X838" s="180"/>
      <c r="Y838" s="180"/>
    </row>
    <row r="839" spans="1:25" ht="12.75">
      <c r="A839" s="175"/>
      <c r="B839" s="180"/>
      <c r="C839" s="180"/>
      <c r="D839" s="180"/>
      <c r="E839" s="180"/>
      <c r="F839" s="180"/>
      <c r="G839" s="180"/>
      <c r="H839" s="180"/>
      <c r="I839" s="180"/>
      <c r="J839" s="180"/>
      <c r="K839" s="180"/>
      <c r="L839" s="180"/>
      <c r="M839" s="180"/>
      <c r="N839" s="180"/>
      <c r="O839" s="180"/>
      <c r="P839" s="180"/>
      <c r="Q839" s="180"/>
      <c r="R839" s="180"/>
      <c r="S839" s="180"/>
      <c r="T839" s="180"/>
      <c r="U839" s="180"/>
      <c r="V839" s="180"/>
      <c r="W839" s="180"/>
      <c r="X839" s="180"/>
      <c r="Y839" s="180"/>
    </row>
    <row r="840" spans="1:25" ht="12.75">
      <c r="A840" s="175"/>
      <c r="B840" s="180"/>
      <c r="C840" s="180"/>
      <c r="D840" s="180"/>
      <c r="E840" s="180"/>
      <c r="F840" s="180"/>
      <c r="G840" s="180"/>
      <c r="H840" s="180"/>
      <c r="I840" s="180"/>
      <c r="J840" s="180"/>
      <c r="K840" s="180"/>
      <c r="L840" s="180"/>
      <c r="M840" s="180"/>
      <c r="N840" s="180"/>
      <c r="O840" s="180"/>
      <c r="P840" s="180"/>
      <c r="Q840" s="180"/>
      <c r="R840" s="180"/>
      <c r="S840" s="180"/>
      <c r="T840" s="180"/>
      <c r="U840" s="180"/>
      <c r="V840" s="180"/>
      <c r="W840" s="180"/>
      <c r="X840" s="180"/>
      <c r="Y840" s="180"/>
    </row>
    <row r="841" spans="1:25" ht="12.75">
      <c r="A841" s="175"/>
      <c r="B841" s="180"/>
      <c r="C841" s="180"/>
      <c r="D841" s="180"/>
      <c r="E841" s="180"/>
      <c r="F841" s="180"/>
      <c r="G841" s="180"/>
      <c r="H841" s="180"/>
      <c r="I841" s="180"/>
      <c r="J841" s="180"/>
      <c r="K841" s="180"/>
      <c r="L841" s="180"/>
      <c r="M841" s="180"/>
      <c r="N841" s="180"/>
      <c r="O841" s="180"/>
      <c r="P841" s="180"/>
      <c r="Q841" s="180"/>
      <c r="R841" s="180"/>
      <c r="S841" s="180"/>
      <c r="T841" s="180"/>
      <c r="U841" s="180"/>
      <c r="V841" s="180"/>
      <c r="W841" s="180"/>
      <c r="X841" s="180"/>
      <c r="Y841" s="180"/>
    </row>
    <row r="842" spans="1:25" ht="12.75">
      <c r="A842" s="175"/>
      <c r="B842" s="180"/>
      <c r="C842" s="180"/>
      <c r="D842" s="180"/>
      <c r="E842" s="180"/>
      <c r="F842" s="180"/>
      <c r="G842" s="180"/>
      <c r="H842" s="180"/>
      <c r="I842" s="180"/>
      <c r="J842" s="180"/>
      <c r="K842" s="180"/>
      <c r="L842" s="180"/>
      <c r="M842" s="180"/>
      <c r="N842" s="180"/>
      <c r="O842" s="180"/>
      <c r="P842" s="180"/>
      <c r="Q842" s="180"/>
      <c r="R842" s="180"/>
      <c r="S842" s="180"/>
      <c r="T842" s="180"/>
      <c r="U842" s="180"/>
      <c r="V842" s="180"/>
      <c r="W842" s="180"/>
      <c r="X842" s="180"/>
      <c r="Y842" s="180"/>
    </row>
    <row r="843" spans="1:25" ht="12.75">
      <c r="A843" s="175"/>
      <c r="B843" s="180"/>
      <c r="C843" s="180"/>
      <c r="D843" s="180"/>
      <c r="E843" s="180"/>
      <c r="F843" s="180"/>
      <c r="G843" s="180"/>
      <c r="H843" s="180"/>
      <c r="I843" s="180"/>
      <c r="J843" s="180"/>
      <c r="K843" s="180"/>
      <c r="L843" s="180"/>
      <c r="M843" s="180"/>
      <c r="N843" s="180"/>
      <c r="O843" s="180"/>
      <c r="P843" s="180"/>
      <c r="Q843" s="180"/>
      <c r="R843" s="180"/>
      <c r="S843" s="180"/>
      <c r="T843" s="180"/>
      <c r="U843" s="180"/>
      <c r="V843" s="180"/>
      <c r="W843" s="180"/>
      <c r="X843" s="180"/>
      <c r="Y843" s="180"/>
    </row>
    <row r="844" spans="1:25" ht="12.75">
      <c r="A844" s="175"/>
      <c r="B844" s="180"/>
      <c r="C844" s="180"/>
      <c r="D844" s="180"/>
      <c r="E844" s="180"/>
      <c r="F844" s="180"/>
      <c r="G844" s="180"/>
      <c r="H844" s="180"/>
      <c r="I844" s="180"/>
      <c r="J844" s="180"/>
      <c r="K844" s="180"/>
      <c r="L844" s="180"/>
      <c r="M844" s="180"/>
      <c r="N844" s="180"/>
      <c r="O844" s="180"/>
      <c r="P844" s="180"/>
      <c r="Q844" s="180"/>
      <c r="R844" s="180"/>
      <c r="S844" s="180"/>
      <c r="T844" s="180"/>
      <c r="U844" s="180"/>
      <c r="V844" s="180"/>
      <c r="W844" s="180"/>
      <c r="X844" s="180"/>
      <c r="Y844" s="180"/>
    </row>
    <row r="845" spans="1:25" ht="12.75">
      <c r="A845" s="175"/>
      <c r="B845" s="180"/>
      <c r="C845" s="180"/>
      <c r="D845" s="180"/>
      <c r="E845" s="180"/>
      <c r="F845" s="180"/>
      <c r="G845" s="180"/>
      <c r="H845" s="180"/>
      <c r="I845" s="180"/>
      <c r="J845" s="180"/>
      <c r="K845" s="180"/>
      <c r="L845" s="180"/>
      <c r="M845" s="180"/>
      <c r="N845" s="180"/>
      <c r="O845" s="180"/>
      <c r="P845" s="180"/>
      <c r="Q845" s="180"/>
      <c r="R845" s="180"/>
      <c r="S845" s="180"/>
      <c r="T845" s="180"/>
      <c r="U845" s="180"/>
      <c r="V845" s="180"/>
      <c r="W845" s="180"/>
      <c r="X845" s="180"/>
      <c r="Y845" s="180"/>
    </row>
    <row r="846" spans="1:25" ht="12.75">
      <c r="A846" s="175"/>
      <c r="B846" s="180"/>
      <c r="C846" s="180"/>
      <c r="D846" s="180"/>
      <c r="E846" s="180"/>
      <c r="F846" s="180"/>
      <c r="G846" s="180"/>
      <c r="H846" s="180"/>
      <c r="I846" s="180"/>
      <c r="J846" s="180"/>
      <c r="K846" s="180"/>
      <c r="L846" s="180"/>
      <c r="M846" s="180"/>
      <c r="N846" s="180"/>
      <c r="O846" s="180"/>
      <c r="P846" s="180"/>
      <c r="Q846" s="180"/>
      <c r="R846" s="180"/>
      <c r="S846" s="180"/>
      <c r="T846" s="180"/>
      <c r="U846" s="180"/>
      <c r="V846" s="180"/>
      <c r="W846" s="180"/>
      <c r="X846" s="180"/>
      <c r="Y846" s="180"/>
    </row>
    <row r="847" spans="1:25" ht="12.75">
      <c r="A847" s="175"/>
      <c r="B847" s="180"/>
      <c r="C847" s="180"/>
      <c r="D847" s="180"/>
      <c r="E847" s="180"/>
      <c r="F847" s="180"/>
      <c r="G847" s="180"/>
      <c r="H847" s="180"/>
      <c r="I847" s="180"/>
      <c r="J847" s="180"/>
      <c r="K847" s="180"/>
      <c r="L847" s="180"/>
      <c r="M847" s="180"/>
      <c r="N847" s="180"/>
      <c r="O847" s="180"/>
      <c r="P847" s="180"/>
      <c r="Q847" s="180"/>
      <c r="R847" s="180"/>
      <c r="S847" s="180"/>
      <c r="T847" s="180"/>
      <c r="U847" s="180"/>
      <c r="V847" s="180"/>
      <c r="W847" s="180"/>
      <c r="X847" s="180"/>
      <c r="Y847" s="180"/>
    </row>
    <row r="848" spans="1:25" ht="12.75">
      <c r="A848" s="175"/>
      <c r="B848" s="180"/>
      <c r="C848" s="180"/>
      <c r="D848" s="180"/>
      <c r="E848" s="180"/>
      <c r="F848" s="180"/>
      <c r="G848" s="180"/>
      <c r="H848" s="180"/>
      <c r="I848" s="180"/>
      <c r="J848" s="180"/>
      <c r="K848" s="180"/>
      <c r="L848" s="180"/>
      <c r="M848" s="180"/>
      <c r="N848" s="180"/>
      <c r="O848" s="180"/>
      <c r="P848" s="180"/>
      <c r="Q848" s="180"/>
      <c r="R848" s="180"/>
      <c r="S848" s="180"/>
      <c r="T848" s="180"/>
      <c r="U848" s="180"/>
      <c r="V848" s="180"/>
      <c r="W848" s="180"/>
      <c r="X848" s="180"/>
      <c r="Y848" s="180"/>
    </row>
    <row r="849" spans="1:25" ht="12.75">
      <c r="A849" s="175"/>
      <c r="B849" s="180"/>
      <c r="C849" s="180"/>
      <c r="D849" s="180"/>
      <c r="E849" s="180"/>
      <c r="F849" s="180"/>
      <c r="G849" s="180"/>
      <c r="H849" s="180"/>
      <c r="I849" s="180"/>
      <c r="J849" s="180"/>
      <c r="K849" s="180"/>
      <c r="L849" s="180"/>
      <c r="M849" s="180"/>
      <c r="N849" s="180"/>
      <c r="O849" s="180"/>
      <c r="P849" s="180"/>
      <c r="Q849" s="180"/>
      <c r="R849" s="180"/>
      <c r="S849" s="180"/>
      <c r="T849" s="180"/>
      <c r="U849" s="180"/>
      <c r="V849" s="180"/>
      <c r="W849" s="180"/>
      <c r="X849" s="180"/>
      <c r="Y849" s="180"/>
    </row>
    <row r="850" spans="1:25" ht="12.75">
      <c r="A850" s="175"/>
      <c r="B850" s="180"/>
      <c r="C850" s="180"/>
      <c r="D850" s="180"/>
      <c r="E850" s="180"/>
      <c r="F850" s="180"/>
      <c r="G850" s="180"/>
      <c r="H850" s="180"/>
      <c r="I850" s="180"/>
      <c r="J850" s="180"/>
      <c r="K850" s="180"/>
      <c r="L850" s="180"/>
      <c r="M850" s="180"/>
      <c r="N850" s="180"/>
      <c r="O850" s="180"/>
      <c r="P850" s="180"/>
      <c r="Q850" s="180"/>
      <c r="R850" s="180"/>
      <c r="S850" s="180"/>
      <c r="T850" s="180"/>
      <c r="U850" s="180"/>
      <c r="V850" s="180"/>
      <c r="W850" s="180"/>
      <c r="X850" s="180"/>
      <c r="Y850" s="180"/>
    </row>
    <row r="851" spans="1:25" ht="12.75">
      <c r="A851" s="175"/>
      <c r="B851" s="180"/>
      <c r="C851" s="180"/>
      <c r="D851" s="180"/>
      <c r="E851" s="180"/>
      <c r="F851" s="180"/>
      <c r="G851" s="180"/>
      <c r="H851" s="180"/>
      <c r="I851" s="180"/>
      <c r="J851" s="180"/>
      <c r="K851" s="180"/>
      <c r="L851" s="180"/>
      <c r="M851" s="180"/>
      <c r="N851" s="180"/>
      <c r="O851" s="180"/>
      <c r="P851" s="180"/>
      <c r="Q851" s="180"/>
      <c r="R851" s="180"/>
      <c r="S851" s="180"/>
      <c r="T851" s="180"/>
      <c r="U851" s="180"/>
      <c r="V851" s="180"/>
      <c r="W851" s="180"/>
      <c r="X851" s="180"/>
      <c r="Y851" s="180"/>
    </row>
    <row r="852" spans="1:25" ht="12.75">
      <c r="A852" s="175"/>
      <c r="B852" s="180"/>
      <c r="C852" s="180"/>
      <c r="D852" s="180"/>
      <c r="E852" s="180"/>
      <c r="F852" s="180"/>
      <c r="G852" s="180"/>
      <c r="H852" s="180"/>
      <c r="I852" s="180"/>
      <c r="J852" s="180"/>
      <c r="K852" s="180"/>
      <c r="L852" s="180"/>
      <c r="M852" s="180"/>
      <c r="N852" s="180"/>
      <c r="O852" s="180"/>
      <c r="P852" s="180"/>
      <c r="Q852" s="180"/>
      <c r="R852" s="180"/>
      <c r="S852" s="180"/>
      <c r="T852" s="180"/>
      <c r="U852" s="180"/>
      <c r="V852" s="180"/>
      <c r="W852" s="180"/>
      <c r="X852" s="180"/>
      <c r="Y852" s="180"/>
    </row>
    <row r="853" spans="1:25" ht="12.75">
      <c r="A853" s="175"/>
      <c r="B853" s="180"/>
      <c r="C853" s="180"/>
      <c r="D853" s="180"/>
      <c r="E853" s="180"/>
      <c r="F853" s="180"/>
      <c r="G853" s="180"/>
      <c r="H853" s="180"/>
      <c r="I853" s="180"/>
      <c r="J853" s="180"/>
      <c r="K853" s="180"/>
      <c r="L853" s="180"/>
      <c r="M853" s="180"/>
      <c r="N853" s="180"/>
      <c r="O853" s="180"/>
      <c r="P853" s="180"/>
      <c r="Q853" s="180"/>
      <c r="R853" s="180"/>
      <c r="S853" s="180"/>
      <c r="T853" s="180"/>
      <c r="U853" s="180"/>
      <c r="V853" s="180"/>
      <c r="W853" s="180"/>
      <c r="X853" s="180"/>
      <c r="Y853" s="180"/>
    </row>
    <row r="854" spans="1:25" ht="12.75">
      <c r="A854" s="175"/>
      <c r="B854" s="180"/>
      <c r="C854" s="180"/>
      <c r="D854" s="180"/>
      <c r="E854" s="180"/>
      <c r="F854" s="180"/>
      <c r="G854" s="180"/>
      <c r="H854" s="180"/>
      <c r="I854" s="180"/>
      <c r="J854" s="180"/>
      <c r="K854" s="180"/>
      <c r="L854" s="180"/>
      <c r="M854" s="180"/>
      <c r="N854" s="180"/>
      <c r="O854" s="180"/>
      <c r="P854" s="180"/>
      <c r="Q854" s="180"/>
      <c r="R854" s="180"/>
      <c r="S854" s="180"/>
      <c r="T854" s="180"/>
      <c r="U854" s="180"/>
      <c r="V854" s="180"/>
      <c r="W854" s="180"/>
      <c r="X854" s="180"/>
      <c r="Y854" s="180"/>
    </row>
    <row r="855" spans="1:25" ht="12.75">
      <c r="A855" s="175"/>
      <c r="B855" s="180"/>
      <c r="C855" s="180"/>
      <c r="D855" s="180"/>
      <c r="E855" s="180"/>
      <c r="F855" s="180"/>
      <c r="G855" s="180"/>
      <c r="H855" s="180"/>
      <c r="I855" s="180"/>
      <c r="J855" s="180"/>
      <c r="K855" s="180"/>
      <c r="L855" s="180"/>
      <c r="M855" s="180"/>
      <c r="N855" s="180"/>
      <c r="O855" s="180"/>
      <c r="P855" s="180"/>
      <c r="Q855" s="180"/>
      <c r="R855" s="180"/>
      <c r="S855" s="180"/>
      <c r="T855" s="180"/>
      <c r="U855" s="180"/>
      <c r="V855" s="180"/>
      <c r="W855" s="180"/>
      <c r="X855" s="180"/>
      <c r="Y855" s="180"/>
    </row>
    <row r="856" spans="1:25" ht="12.75">
      <c r="A856" s="175"/>
      <c r="B856" s="180"/>
      <c r="C856" s="180"/>
      <c r="D856" s="180"/>
      <c r="E856" s="180"/>
      <c r="F856" s="180"/>
      <c r="G856" s="180"/>
      <c r="H856" s="180"/>
      <c r="I856" s="180"/>
      <c r="J856" s="180"/>
      <c r="K856" s="180"/>
      <c r="L856" s="180"/>
      <c r="M856" s="180"/>
      <c r="N856" s="180"/>
      <c r="O856" s="180"/>
      <c r="P856" s="180"/>
      <c r="Q856" s="180"/>
      <c r="R856" s="180"/>
      <c r="S856" s="180"/>
      <c r="T856" s="180"/>
      <c r="U856" s="180"/>
      <c r="V856" s="180"/>
      <c r="W856" s="180"/>
      <c r="X856" s="180"/>
      <c r="Y856" s="180"/>
    </row>
    <row r="857" spans="1:25" ht="12.75">
      <c r="A857" s="175"/>
      <c r="B857" s="180"/>
      <c r="C857" s="180"/>
      <c r="D857" s="180"/>
      <c r="E857" s="180"/>
      <c r="F857" s="180"/>
      <c r="G857" s="180"/>
      <c r="H857" s="180"/>
      <c r="I857" s="180"/>
      <c r="J857" s="180"/>
      <c r="K857" s="180"/>
      <c r="L857" s="180"/>
      <c r="M857" s="180"/>
      <c r="N857" s="180"/>
      <c r="O857" s="180"/>
      <c r="P857" s="180"/>
      <c r="Q857" s="180"/>
      <c r="R857" s="180"/>
      <c r="S857" s="180"/>
      <c r="T857" s="180"/>
      <c r="U857" s="180"/>
      <c r="V857" s="180"/>
      <c r="W857" s="180"/>
      <c r="X857" s="180"/>
      <c r="Y857" s="180"/>
    </row>
    <row r="858" spans="1:25" ht="12.75">
      <c r="A858" s="175"/>
      <c r="B858" s="180"/>
      <c r="C858" s="180"/>
      <c r="D858" s="180"/>
      <c r="E858" s="180"/>
      <c r="F858" s="180"/>
      <c r="G858" s="180"/>
      <c r="H858" s="180"/>
      <c r="I858" s="180"/>
      <c r="J858" s="180"/>
      <c r="K858" s="180"/>
      <c r="L858" s="180"/>
      <c r="M858" s="180"/>
      <c r="N858" s="180"/>
      <c r="O858" s="180"/>
      <c r="P858" s="180"/>
      <c r="Q858" s="180"/>
      <c r="R858" s="180"/>
      <c r="S858" s="180"/>
      <c r="T858" s="180"/>
      <c r="U858" s="180"/>
      <c r="V858" s="180"/>
      <c r="W858" s="180"/>
      <c r="X858" s="180"/>
      <c r="Y858" s="180"/>
    </row>
    <row r="859" spans="1:25" ht="12.75">
      <c r="A859" s="175"/>
      <c r="B859" s="180"/>
      <c r="C859" s="180"/>
      <c r="D859" s="180"/>
      <c r="E859" s="180"/>
      <c r="F859" s="180"/>
      <c r="G859" s="180"/>
      <c r="H859" s="180"/>
      <c r="I859" s="180"/>
      <c r="J859" s="180"/>
      <c r="K859" s="180"/>
      <c r="L859" s="180"/>
      <c r="M859" s="180"/>
      <c r="N859" s="180"/>
      <c r="O859" s="180"/>
      <c r="P859" s="180"/>
      <c r="Q859" s="180"/>
      <c r="R859" s="180"/>
      <c r="S859" s="180"/>
      <c r="T859" s="180"/>
      <c r="U859" s="180"/>
      <c r="V859" s="180"/>
      <c r="W859" s="180"/>
      <c r="X859" s="180"/>
      <c r="Y859" s="180"/>
    </row>
    <row r="860" spans="1:25" ht="12.75">
      <c r="A860" s="175"/>
      <c r="B860" s="180"/>
      <c r="C860" s="180"/>
      <c r="D860" s="180"/>
      <c r="E860" s="180"/>
      <c r="F860" s="180"/>
      <c r="G860" s="180"/>
      <c r="H860" s="180"/>
      <c r="I860" s="180"/>
      <c r="J860" s="180"/>
      <c r="K860" s="180"/>
      <c r="L860" s="180"/>
      <c r="M860" s="180"/>
      <c r="N860" s="180"/>
      <c r="O860" s="180"/>
      <c r="P860" s="180"/>
      <c r="Q860" s="180"/>
      <c r="R860" s="180"/>
      <c r="S860" s="180"/>
      <c r="T860" s="180"/>
      <c r="U860" s="180"/>
      <c r="V860" s="180"/>
      <c r="W860" s="180"/>
      <c r="X860" s="180"/>
      <c r="Y860" s="180"/>
    </row>
    <row r="861" spans="1:25" ht="12.75">
      <c r="A861" s="175"/>
      <c r="B861" s="180"/>
      <c r="C861" s="180"/>
      <c r="D861" s="180"/>
      <c r="E861" s="180"/>
      <c r="F861" s="180"/>
      <c r="G861" s="180"/>
      <c r="H861" s="180"/>
      <c r="I861" s="180"/>
      <c r="J861" s="180"/>
      <c r="K861" s="180"/>
      <c r="L861" s="180"/>
      <c r="M861" s="180"/>
      <c r="N861" s="180"/>
      <c r="O861" s="180"/>
      <c r="P861" s="180"/>
      <c r="Q861" s="180"/>
      <c r="R861" s="180"/>
      <c r="S861" s="180"/>
      <c r="T861" s="180"/>
      <c r="U861" s="180"/>
      <c r="V861" s="180"/>
      <c r="W861" s="180"/>
      <c r="X861" s="180"/>
      <c r="Y861" s="180"/>
    </row>
    <row r="862" spans="1:25" ht="12.75">
      <c r="A862" s="175"/>
      <c r="B862" s="180"/>
      <c r="C862" s="180"/>
      <c r="D862" s="180"/>
      <c r="E862" s="180"/>
      <c r="F862" s="180"/>
      <c r="G862" s="180"/>
      <c r="H862" s="180"/>
      <c r="I862" s="180"/>
      <c r="J862" s="180"/>
      <c r="K862" s="180"/>
      <c r="L862" s="180"/>
      <c r="M862" s="180"/>
      <c r="N862" s="180"/>
      <c r="O862" s="180"/>
      <c r="P862" s="180"/>
      <c r="Q862" s="180"/>
      <c r="R862" s="180"/>
      <c r="S862" s="180"/>
      <c r="T862" s="180"/>
      <c r="U862" s="180"/>
      <c r="V862" s="180"/>
      <c r="W862" s="180"/>
      <c r="X862" s="180"/>
      <c r="Y862" s="180"/>
    </row>
    <row r="863" spans="1:25" ht="12.75">
      <c r="A863" s="175"/>
      <c r="B863" s="180"/>
      <c r="C863" s="180"/>
      <c r="D863" s="180"/>
      <c r="E863" s="180"/>
      <c r="F863" s="180"/>
      <c r="G863" s="180"/>
      <c r="H863" s="180"/>
      <c r="I863" s="180"/>
      <c r="J863" s="180"/>
      <c r="K863" s="180"/>
      <c r="L863" s="180"/>
      <c r="M863" s="180"/>
      <c r="N863" s="180"/>
      <c r="O863" s="180"/>
      <c r="P863" s="180"/>
      <c r="Q863" s="180"/>
      <c r="R863" s="180"/>
      <c r="S863" s="180"/>
      <c r="T863" s="180"/>
      <c r="U863" s="180"/>
      <c r="V863" s="180"/>
      <c r="W863" s="180"/>
      <c r="X863" s="180"/>
      <c r="Y863" s="180"/>
    </row>
    <row r="864" spans="1:25" ht="12.75">
      <c r="A864" s="175"/>
      <c r="B864" s="180"/>
      <c r="C864" s="180"/>
      <c r="D864" s="180"/>
      <c r="E864" s="180"/>
      <c r="F864" s="180"/>
      <c r="G864" s="180"/>
      <c r="H864" s="180"/>
      <c r="I864" s="180"/>
      <c r="J864" s="180"/>
      <c r="K864" s="180"/>
      <c r="L864" s="180"/>
      <c r="M864" s="180"/>
      <c r="N864" s="180"/>
      <c r="O864" s="180"/>
      <c r="P864" s="180"/>
      <c r="Q864" s="180"/>
      <c r="R864" s="180"/>
      <c r="S864" s="180"/>
      <c r="T864" s="180"/>
      <c r="U864" s="180"/>
      <c r="V864" s="180"/>
      <c r="W864" s="180"/>
      <c r="X864" s="180"/>
      <c r="Y864" s="180"/>
    </row>
    <row r="865" spans="1:25" ht="12.75">
      <c r="A865" s="175"/>
      <c r="B865" s="180"/>
      <c r="C865" s="180"/>
      <c r="D865" s="180"/>
      <c r="E865" s="180"/>
      <c r="F865" s="180"/>
      <c r="G865" s="180"/>
      <c r="H865" s="180"/>
      <c r="I865" s="180"/>
      <c r="J865" s="180"/>
      <c r="K865" s="180"/>
      <c r="L865" s="180"/>
      <c r="M865" s="180"/>
      <c r="N865" s="180"/>
      <c r="O865" s="180"/>
      <c r="P865" s="180"/>
      <c r="Q865" s="180"/>
      <c r="R865" s="180"/>
      <c r="S865" s="180"/>
      <c r="T865" s="180"/>
      <c r="U865" s="180"/>
      <c r="V865" s="180"/>
      <c r="W865" s="180"/>
      <c r="X865" s="180"/>
      <c r="Y865" s="180"/>
    </row>
    <row r="866" spans="1:25" ht="12.75">
      <c r="A866" s="175"/>
      <c r="B866" s="180"/>
      <c r="C866" s="180"/>
      <c r="D866" s="180"/>
      <c r="E866" s="180"/>
      <c r="F866" s="180"/>
      <c r="G866" s="180"/>
      <c r="H866" s="180"/>
      <c r="I866" s="180"/>
      <c r="J866" s="180"/>
      <c r="K866" s="180"/>
      <c r="L866" s="180"/>
      <c r="M866" s="180"/>
      <c r="N866" s="180"/>
      <c r="O866" s="180"/>
      <c r="P866" s="180"/>
      <c r="Q866" s="180"/>
      <c r="R866" s="180"/>
      <c r="S866" s="180"/>
      <c r="T866" s="180"/>
      <c r="U866" s="180"/>
      <c r="V866" s="180"/>
      <c r="W866" s="180"/>
      <c r="X866" s="180"/>
      <c r="Y866" s="180"/>
    </row>
    <row r="867" spans="1:25" ht="12.75">
      <c r="A867" s="175"/>
      <c r="B867" s="180"/>
      <c r="C867" s="180"/>
      <c r="D867" s="180"/>
      <c r="E867" s="180"/>
      <c r="F867" s="180"/>
      <c r="G867" s="180"/>
      <c r="H867" s="180"/>
      <c r="I867" s="180"/>
      <c r="J867" s="180"/>
      <c r="K867" s="180"/>
      <c r="L867" s="180"/>
      <c r="M867" s="180"/>
      <c r="N867" s="180"/>
      <c r="O867" s="180"/>
      <c r="P867" s="180"/>
      <c r="Q867" s="180"/>
      <c r="R867" s="180"/>
      <c r="S867" s="180"/>
      <c r="T867" s="180"/>
      <c r="U867" s="180"/>
      <c r="V867" s="180"/>
      <c r="W867" s="180"/>
      <c r="X867" s="180"/>
      <c r="Y867" s="180"/>
    </row>
    <row r="868" spans="1:25" ht="12.75">
      <c r="A868" s="175"/>
      <c r="B868" s="180"/>
      <c r="C868" s="180"/>
      <c r="D868" s="180"/>
      <c r="E868" s="180"/>
      <c r="F868" s="180"/>
      <c r="G868" s="180"/>
      <c r="H868" s="180"/>
      <c r="I868" s="180"/>
      <c r="J868" s="180"/>
      <c r="K868" s="180"/>
      <c r="L868" s="180"/>
      <c r="M868" s="180"/>
      <c r="N868" s="180"/>
      <c r="O868" s="180"/>
      <c r="P868" s="180"/>
      <c r="Q868" s="180"/>
      <c r="R868" s="180"/>
      <c r="S868" s="180"/>
      <c r="T868" s="180"/>
      <c r="U868" s="180"/>
      <c r="V868" s="180"/>
      <c r="W868" s="180"/>
      <c r="X868" s="180"/>
      <c r="Y868" s="180"/>
    </row>
    <row r="869" spans="1:25" ht="12.75">
      <c r="A869" s="175"/>
      <c r="B869" s="180"/>
      <c r="C869" s="180"/>
      <c r="D869" s="180"/>
      <c r="E869" s="180"/>
      <c r="F869" s="180"/>
      <c r="G869" s="180"/>
      <c r="H869" s="180"/>
      <c r="I869" s="180"/>
      <c r="J869" s="180"/>
      <c r="K869" s="180"/>
      <c r="L869" s="180"/>
      <c r="M869" s="180"/>
      <c r="N869" s="180"/>
      <c r="O869" s="180"/>
      <c r="P869" s="180"/>
      <c r="Q869" s="180"/>
      <c r="R869" s="180"/>
      <c r="S869" s="180"/>
      <c r="T869" s="180"/>
      <c r="U869" s="180"/>
      <c r="V869" s="180"/>
      <c r="W869" s="180"/>
      <c r="X869" s="180"/>
      <c r="Y869" s="180"/>
    </row>
    <row r="870" spans="1:25" ht="12.75">
      <c r="A870" s="175"/>
      <c r="B870" s="180"/>
      <c r="C870" s="180"/>
      <c r="D870" s="180"/>
      <c r="E870" s="180"/>
      <c r="F870" s="180"/>
      <c r="G870" s="180"/>
      <c r="H870" s="180"/>
      <c r="I870" s="180"/>
      <c r="J870" s="180"/>
      <c r="K870" s="180"/>
      <c r="L870" s="180"/>
      <c r="M870" s="180"/>
      <c r="N870" s="180"/>
      <c r="O870" s="180"/>
      <c r="P870" s="180"/>
      <c r="Q870" s="180"/>
      <c r="R870" s="180"/>
      <c r="S870" s="180"/>
      <c r="T870" s="180"/>
      <c r="U870" s="180"/>
      <c r="V870" s="180"/>
      <c r="W870" s="180"/>
      <c r="X870" s="180"/>
      <c r="Y870" s="180"/>
    </row>
    <row r="871" spans="1:25" ht="12.75">
      <c r="A871" s="175"/>
      <c r="B871" s="180"/>
      <c r="C871" s="180"/>
      <c r="D871" s="180"/>
      <c r="E871" s="180"/>
      <c r="F871" s="180"/>
      <c r="G871" s="180"/>
      <c r="H871" s="180"/>
      <c r="I871" s="180"/>
      <c r="J871" s="180"/>
      <c r="K871" s="180"/>
      <c r="L871" s="180"/>
      <c r="M871" s="180"/>
      <c r="N871" s="180"/>
      <c r="O871" s="180"/>
      <c r="P871" s="180"/>
      <c r="Q871" s="180"/>
      <c r="R871" s="180"/>
      <c r="S871" s="180"/>
      <c r="T871" s="180"/>
      <c r="U871" s="180"/>
      <c r="V871" s="180"/>
      <c r="W871" s="180"/>
      <c r="X871" s="180"/>
      <c r="Y871" s="180"/>
    </row>
    <row r="872" spans="1:25" ht="12.75">
      <c r="A872" s="175"/>
      <c r="B872" s="180"/>
      <c r="C872" s="180"/>
      <c r="D872" s="180"/>
      <c r="E872" s="180"/>
      <c r="F872" s="180"/>
      <c r="G872" s="180"/>
      <c r="H872" s="180"/>
      <c r="I872" s="180"/>
      <c r="J872" s="180"/>
      <c r="K872" s="180"/>
      <c r="L872" s="180"/>
      <c r="M872" s="180"/>
      <c r="N872" s="180"/>
      <c r="O872" s="180"/>
      <c r="P872" s="180"/>
      <c r="Q872" s="180"/>
      <c r="R872" s="180"/>
      <c r="S872" s="180"/>
      <c r="T872" s="180"/>
      <c r="U872" s="180"/>
      <c r="V872" s="180"/>
      <c r="W872" s="180"/>
      <c r="X872" s="180"/>
      <c r="Y872" s="180"/>
    </row>
    <row r="873" spans="1:25" ht="12.75">
      <c r="A873" s="175"/>
      <c r="B873" s="180"/>
      <c r="C873" s="180"/>
      <c r="D873" s="180"/>
      <c r="E873" s="180"/>
      <c r="F873" s="180"/>
      <c r="G873" s="180"/>
      <c r="H873" s="180"/>
      <c r="I873" s="180"/>
      <c r="J873" s="180"/>
      <c r="K873" s="180"/>
      <c r="L873" s="180"/>
      <c r="M873" s="180"/>
      <c r="N873" s="180"/>
      <c r="O873" s="180"/>
      <c r="P873" s="180"/>
      <c r="Q873" s="180"/>
      <c r="R873" s="180"/>
      <c r="S873" s="180"/>
      <c r="T873" s="180"/>
      <c r="U873" s="180"/>
      <c r="V873" s="180"/>
      <c r="W873" s="180"/>
      <c r="X873" s="180"/>
      <c r="Y873" s="180"/>
    </row>
    <row r="874" spans="1:25" ht="12.75">
      <c r="A874" s="175"/>
      <c r="B874" s="180"/>
      <c r="C874" s="180"/>
      <c r="D874" s="180"/>
      <c r="E874" s="180"/>
      <c r="F874" s="180"/>
      <c r="G874" s="180"/>
      <c r="H874" s="180"/>
      <c r="I874" s="180"/>
      <c r="J874" s="180"/>
      <c r="K874" s="180"/>
      <c r="L874" s="180"/>
      <c r="M874" s="180"/>
      <c r="N874" s="180"/>
      <c r="O874" s="180"/>
      <c r="P874" s="180"/>
      <c r="Q874" s="180"/>
      <c r="R874" s="180"/>
      <c r="S874" s="180"/>
      <c r="T874" s="180"/>
      <c r="U874" s="180"/>
      <c r="V874" s="180"/>
      <c r="W874" s="180"/>
      <c r="X874" s="180"/>
      <c r="Y874" s="180"/>
    </row>
    <row r="875" spans="1:25" ht="12.75">
      <c r="A875" s="175"/>
      <c r="B875" s="180"/>
      <c r="C875" s="180"/>
      <c r="D875" s="180"/>
      <c r="E875" s="180"/>
      <c r="F875" s="180"/>
      <c r="G875" s="180"/>
      <c r="H875" s="180"/>
      <c r="I875" s="180"/>
      <c r="J875" s="180"/>
      <c r="K875" s="180"/>
      <c r="L875" s="180"/>
      <c r="M875" s="180"/>
      <c r="N875" s="180"/>
      <c r="O875" s="180"/>
      <c r="P875" s="180"/>
      <c r="Q875" s="180"/>
      <c r="R875" s="180"/>
      <c r="S875" s="180"/>
      <c r="T875" s="180"/>
      <c r="U875" s="180"/>
      <c r="V875" s="180"/>
      <c r="W875" s="180"/>
      <c r="X875" s="180"/>
      <c r="Y875" s="180"/>
    </row>
    <row r="876" spans="1:25" ht="12.75">
      <c r="A876" s="175"/>
      <c r="B876" s="180"/>
      <c r="C876" s="180"/>
      <c r="D876" s="180"/>
      <c r="E876" s="180"/>
      <c r="F876" s="180"/>
      <c r="G876" s="180"/>
      <c r="H876" s="180"/>
      <c r="I876" s="180"/>
      <c r="J876" s="180"/>
      <c r="K876" s="180"/>
      <c r="L876" s="180"/>
      <c r="M876" s="180"/>
      <c r="N876" s="180"/>
      <c r="O876" s="180"/>
      <c r="P876" s="180"/>
      <c r="Q876" s="180"/>
      <c r="R876" s="180"/>
      <c r="S876" s="180"/>
      <c r="T876" s="180"/>
      <c r="U876" s="180"/>
      <c r="V876" s="180"/>
      <c r="W876" s="180"/>
      <c r="X876" s="180"/>
      <c r="Y876" s="180"/>
    </row>
    <row r="877" spans="1:25" ht="12.75">
      <c r="A877" s="175"/>
      <c r="B877" s="180"/>
      <c r="C877" s="180"/>
      <c r="D877" s="180"/>
      <c r="E877" s="180"/>
      <c r="F877" s="180"/>
      <c r="G877" s="180"/>
      <c r="H877" s="180"/>
      <c r="I877" s="180"/>
      <c r="J877" s="180"/>
      <c r="K877" s="180"/>
      <c r="L877" s="180"/>
      <c r="M877" s="180"/>
      <c r="N877" s="180"/>
      <c r="O877" s="180"/>
      <c r="P877" s="180"/>
      <c r="Q877" s="180"/>
      <c r="R877" s="180"/>
      <c r="S877" s="180"/>
      <c r="T877" s="180"/>
      <c r="U877" s="180"/>
      <c r="V877" s="180"/>
      <c r="W877" s="180"/>
      <c r="X877" s="180"/>
      <c r="Y877" s="180"/>
    </row>
    <row r="878" spans="1:25" ht="12.75">
      <c r="A878" s="175"/>
      <c r="B878" s="180"/>
      <c r="C878" s="180"/>
      <c r="D878" s="180"/>
      <c r="E878" s="180"/>
      <c r="F878" s="180"/>
      <c r="G878" s="180"/>
      <c r="H878" s="180"/>
      <c r="I878" s="180"/>
      <c r="J878" s="180"/>
      <c r="K878" s="180"/>
      <c r="L878" s="180"/>
      <c r="M878" s="180"/>
      <c r="N878" s="180"/>
      <c r="O878" s="180"/>
      <c r="P878" s="180"/>
      <c r="Q878" s="180"/>
      <c r="R878" s="180"/>
      <c r="S878" s="180"/>
      <c r="T878" s="180"/>
      <c r="U878" s="180"/>
      <c r="V878" s="180"/>
      <c r="W878" s="180"/>
      <c r="X878" s="180"/>
      <c r="Y878" s="180"/>
    </row>
    <row r="879" spans="1:25" ht="12.75">
      <c r="A879" s="175"/>
      <c r="B879" s="180"/>
      <c r="C879" s="180"/>
      <c r="D879" s="180"/>
      <c r="E879" s="180"/>
      <c r="F879" s="180"/>
      <c r="G879" s="180"/>
      <c r="H879" s="180"/>
      <c r="I879" s="180"/>
      <c r="J879" s="180"/>
      <c r="K879" s="180"/>
      <c r="L879" s="180"/>
      <c r="M879" s="180"/>
      <c r="N879" s="180"/>
      <c r="O879" s="180"/>
      <c r="P879" s="180"/>
      <c r="Q879" s="180"/>
      <c r="R879" s="180"/>
      <c r="S879" s="180"/>
      <c r="T879" s="180"/>
      <c r="U879" s="180"/>
      <c r="V879" s="180"/>
      <c r="W879" s="180"/>
      <c r="X879" s="180"/>
      <c r="Y879" s="180"/>
    </row>
    <row r="880" spans="1:25" ht="12.75">
      <c r="A880" s="175"/>
      <c r="B880" s="180"/>
      <c r="C880" s="180"/>
      <c r="D880" s="180"/>
      <c r="E880" s="180"/>
      <c r="F880" s="180"/>
      <c r="G880" s="180"/>
      <c r="H880" s="180"/>
      <c r="I880" s="180"/>
      <c r="J880" s="180"/>
      <c r="K880" s="180"/>
      <c r="L880" s="180"/>
      <c r="M880" s="180"/>
      <c r="N880" s="180"/>
      <c r="O880" s="180"/>
      <c r="P880" s="180"/>
      <c r="Q880" s="180"/>
      <c r="R880" s="180"/>
      <c r="S880" s="180"/>
      <c r="T880" s="180"/>
      <c r="U880" s="180"/>
      <c r="V880" s="180"/>
      <c r="W880" s="180"/>
      <c r="X880" s="180"/>
      <c r="Y880" s="180"/>
    </row>
    <row r="881" spans="1:25" ht="12.75">
      <c r="A881" s="175"/>
      <c r="B881" s="180"/>
      <c r="C881" s="180"/>
      <c r="D881" s="180"/>
      <c r="E881" s="180"/>
      <c r="F881" s="180"/>
      <c r="G881" s="180"/>
      <c r="H881" s="180"/>
      <c r="I881" s="180"/>
      <c r="J881" s="180"/>
      <c r="K881" s="180"/>
      <c r="L881" s="180"/>
      <c r="M881" s="180"/>
      <c r="N881" s="180"/>
      <c r="O881" s="180"/>
      <c r="P881" s="180"/>
      <c r="Q881" s="180"/>
      <c r="R881" s="180"/>
      <c r="S881" s="180"/>
      <c r="T881" s="180"/>
      <c r="U881" s="180"/>
      <c r="V881" s="180"/>
      <c r="W881" s="180"/>
      <c r="X881" s="180"/>
      <c r="Y881" s="180"/>
    </row>
    <row r="882" spans="1:25" ht="12.75">
      <c r="A882" s="175"/>
      <c r="B882" s="180"/>
      <c r="C882" s="180"/>
      <c r="D882" s="180"/>
      <c r="E882" s="180"/>
      <c r="F882" s="180"/>
      <c r="G882" s="180"/>
      <c r="H882" s="180"/>
      <c r="I882" s="180"/>
      <c r="J882" s="180"/>
      <c r="K882" s="180"/>
      <c r="L882" s="180"/>
      <c r="M882" s="180"/>
      <c r="N882" s="180"/>
      <c r="O882" s="180"/>
      <c r="P882" s="180"/>
      <c r="Q882" s="180"/>
      <c r="R882" s="180"/>
      <c r="S882" s="180"/>
      <c r="T882" s="180"/>
      <c r="U882" s="180"/>
      <c r="V882" s="180"/>
      <c r="W882" s="180"/>
      <c r="X882" s="180"/>
      <c r="Y882" s="180"/>
    </row>
    <row r="883" spans="1:25" ht="12.75">
      <c r="A883" s="175"/>
      <c r="B883" s="180"/>
      <c r="C883" s="180"/>
      <c r="D883" s="180"/>
      <c r="E883" s="180"/>
      <c r="F883" s="180"/>
      <c r="G883" s="180"/>
      <c r="H883" s="180"/>
      <c r="I883" s="180"/>
      <c r="J883" s="180"/>
      <c r="K883" s="180"/>
      <c r="L883" s="180"/>
      <c r="M883" s="180"/>
      <c r="N883" s="180"/>
      <c r="O883" s="180"/>
      <c r="P883" s="180"/>
      <c r="Q883" s="180"/>
      <c r="R883" s="180"/>
      <c r="S883" s="180"/>
      <c r="T883" s="180"/>
      <c r="U883" s="180"/>
      <c r="V883" s="180"/>
      <c r="W883" s="180"/>
      <c r="X883" s="180"/>
      <c r="Y883" s="180"/>
    </row>
    <row r="884" spans="1:25" ht="12.75">
      <c r="A884" s="175"/>
      <c r="B884" s="180"/>
      <c r="C884" s="180"/>
      <c r="D884" s="180"/>
      <c r="E884" s="180"/>
      <c r="F884" s="180"/>
      <c r="G884" s="180"/>
      <c r="H884" s="180"/>
      <c r="I884" s="180"/>
      <c r="J884" s="180"/>
      <c r="K884" s="180"/>
      <c r="L884" s="180"/>
      <c r="M884" s="180"/>
      <c r="N884" s="180"/>
      <c r="O884" s="180"/>
      <c r="P884" s="180"/>
      <c r="Q884" s="180"/>
      <c r="R884" s="180"/>
      <c r="S884" s="180"/>
      <c r="T884" s="180"/>
      <c r="U884" s="180"/>
      <c r="V884" s="180"/>
      <c r="W884" s="180"/>
      <c r="X884" s="180"/>
      <c r="Y884" s="180"/>
    </row>
    <row r="885" spans="1:25" ht="12.75">
      <c r="A885" s="175"/>
      <c r="B885" s="180"/>
      <c r="C885" s="180"/>
      <c r="D885" s="180"/>
      <c r="E885" s="180"/>
      <c r="F885" s="180"/>
      <c r="G885" s="180"/>
      <c r="H885" s="180"/>
      <c r="I885" s="180"/>
      <c r="J885" s="180"/>
      <c r="K885" s="180"/>
      <c r="L885" s="180"/>
      <c r="M885" s="180"/>
      <c r="N885" s="180"/>
      <c r="O885" s="180"/>
      <c r="P885" s="180"/>
      <c r="Q885" s="180"/>
      <c r="R885" s="180"/>
      <c r="S885" s="180"/>
      <c r="T885" s="180"/>
      <c r="U885" s="180"/>
      <c r="V885" s="180"/>
      <c r="W885" s="180"/>
      <c r="X885" s="180"/>
      <c r="Y885" s="180"/>
    </row>
    <row r="886" spans="1:25" ht="12.75">
      <c r="A886" s="175"/>
      <c r="B886" s="180"/>
      <c r="C886" s="180"/>
      <c r="D886" s="180"/>
      <c r="E886" s="180"/>
      <c r="F886" s="180"/>
      <c r="G886" s="180"/>
      <c r="H886" s="180"/>
      <c r="I886" s="180"/>
      <c r="J886" s="180"/>
      <c r="K886" s="180"/>
      <c r="L886" s="180"/>
      <c r="M886" s="180"/>
      <c r="N886" s="180"/>
      <c r="O886" s="180"/>
      <c r="P886" s="180"/>
      <c r="Q886" s="180"/>
      <c r="R886" s="180"/>
      <c r="S886" s="180"/>
      <c r="T886" s="180"/>
      <c r="U886" s="180"/>
      <c r="V886" s="180"/>
      <c r="W886" s="180"/>
      <c r="X886" s="180"/>
      <c r="Y886" s="180"/>
    </row>
    <row r="887" spans="1:25" ht="12.75">
      <c r="A887" s="175"/>
      <c r="B887" s="180"/>
      <c r="C887" s="180"/>
      <c r="D887" s="180"/>
      <c r="E887" s="180"/>
      <c r="F887" s="180"/>
      <c r="G887" s="180"/>
      <c r="H887" s="180"/>
      <c r="I887" s="180"/>
      <c r="J887" s="180"/>
      <c r="K887" s="180"/>
      <c r="L887" s="180"/>
      <c r="M887" s="180"/>
      <c r="N887" s="180"/>
      <c r="O887" s="180"/>
      <c r="P887" s="180"/>
      <c r="Q887" s="180"/>
      <c r="R887" s="180"/>
      <c r="S887" s="180"/>
      <c r="T887" s="180"/>
      <c r="U887" s="180"/>
      <c r="V887" s="180"/>
      <c r="W887" s="180"/>
      <c r="X887" s="180"/>
      <c r="Y887" s="180"/>
    </row>
    <row r="888" spans="1:25" ht="12.75">
      <c r="A888" s="175"/>
      <c r="B888" s="180"/>
      <c r="C888" s="180"/>
      <c r="D888" s="180"/>
      <c r="E888" s="180"/>
      <c r="F888" s="180"/>
      <c r="G888" s="180"/>
      <c r="H888" s="180"/>
      <c r="I888" s="180"/>
      <c r="J888" s="180"/>
      <c r="K888" s="180"/>
      <c r="L888" s="180"/>
      <c r="M888" s="180"/>
      <c r="N888" s="180"/>
      <c r="O888" s="180"/>
      <c r="P888" s="180"/>
      <c r="Q888" s="180"/>
      <c r="R888" s="180"/>
      <c r="S888" s="180"/>
      <c r="T888" s="180"/>
      <c r="U888" s="180"/>
      <c r="V888" s="180"/>
      <c r="W888" s="180"/>
      <c r="X888" s="180"/>
      <c r="Y888" s="180"/>
    </row>
    <row r="889" spans="1:25" ht="12.75">
      <c r="A889" s="175"/>
      <c r="B889" s="180"/>
      <c r="C889" s="180"/>
      <c r="D889" s="180"/>
      <c r="E889" s="180"/>
      <c r="F889" s="180"/>
      <c r="G889" s="180"/>
      <c r="H889" s="180"/>
      <c r="I889" s="180"/>
      <c r="J889" s="180"/>
      <c r="K889" s="180"/>
      <c r="L889" s="180"/>
      <c r="M889" s="180"/>
      <c r="N889" s="180"/>
      <c r="O889" s="180"/>
      <c r="P889" s="180"/>
      <c r="Q889" s="180"/>
      <c r="R889" s="180"/>
      <c r="S889" s="180"/>
      <c r="T889" s="180"/>
      <c r="U889" s="180"/>
      <c r="V889" s="180"/>
      <c r="W889" s="180"/>
      <c r="X889" s="180"/>
      <c r="Y889" s="180"/>
    </row>
    <row r="890" spans="1:25" ht="12.75">
      <c r="A890" s="175"/>
      <c r="B890" s="180"/>
      <c r="C890" s="180"/>
      <c r="D890" s="180"/>
      <c r="E890" s="180"/>
      <c r="F890" s="180"/>
      <c r="G890" s="180"/>
      <c r="H890" s="180"/>
      <c r="I890" s="180"/>
      <c r="J890" s="180"/>
      <c r="K890" s="180"/>
      <c r="L890" s="180"/>
      <c r="M890" s="180"/>
      <c r="N890" s="180"/>
      <c r="O890" s="180"/>
      <c r="P890" s="180"/>
      <c r="Q890" s="180"/>
      <c r="R890" s="180"/>
      <c r="S890" s="180"/>
      <c r="T890" s="180"/>
      <c r="U890" s="180"/>
      <c r="V890" s="180"/>
      <c r="W890" s="180"/>
      <c r="X890" s="180"/>
      <c r="Y890" s="180"/>
    </row>
    <row r="891" spans="1:25" ht="12.75">
      <c r="A891" s="175"/>
      <c r="B891" s="180"/>
      <c r="C891" s="180"/>
      <c r="D891" s="180"/>
      <c r="E891" s="180"/>
      <c r="F891" s="180"/>
      <c r="G891" s="180"/>
      <c r="H891" s="180"/>
      <c r="I891" s="180"/>
      <c r="J891" s="180"/>
      <c r="K891" s="180"/>
      <c r="L891" s="180"/>
      <c r="M891" s="180"/>
      <c r="N891" s="180"/>
      <c r="O891" s="180"/>
      <c r="P891" s="180"/>
      <c r="Q891" s="180"/>
      <c r="R891" s="180"/>
      <c r="S891" s="180"/>
      <c r="T891" s="180"/>
      <c r="U891" s="180"/>
      <c r="V891" s="180"/>
      <c r="W891" s="180"/>
      <c r="X891" s="180"/>
      <c r="Y891" s="180"/>
    </row>
    <row r="892" spans="1:25" ht="12.75">
      <c r="A892" s="175"/>
      <c r="B892" s="180"/>
      <c r="C892" s="180"/>
      <c r="D892" s="180"/>
      <c r="E892" s="180"/>
      <c r="F892" s="180"/>
      <c r="G892" s="180"/>
      <c r="H892" s="180"/>
      <c r="I892" s="180"/>
      <c r="J892" s="180"/>
      <c r="K892" s="180"/>
      <c r="L892" s="180"/>
      <c r="M892" s="180"/>
      <c r="N892" s="180"/>
      <c r="O892" s="180"/>
      <c r="P892" s="180"/>
      <c r="Q892" s="180"/>
      <c r="R892" s="180"/>
      <c r="S892" s="180"/>
      <c r="T892" s="180"/>
      <c r="U892" s="180"/>
      <c r="V892" s="180"/>
      <c r="W892" s="180"/>
      <c r="X892" s="180"/>
      <c r="Y892" s="180"/>
    </row>
    <row r="893" spans="1:25" ht="12.75">
      <c r="A893" s="175"/>
      <c r="B893" s="180"/>
      <c r="C893" s="180"/>
      <c r="D893" s="180"/>
      <c r="E893" s="180"/>
      <c r="F893" s="180"/>
      <c r="G893" s="180"/>
      <c r="H893" s="180"/>
      <c r="I893" s="180"/>
      <c r="J893" s="180"/>
      <c r="K893" s="180"/>
      <c r="L893" s="180"/>
      <c r="M893" s="180"/>
      <c r="N893" s="180"/>
      <c r="O893" s="180"/>
      <c r="P893" s="180"/>
      <c r="Q893" s="180"/>
      <c r="R893" s="180"/>
      <c r="S893" s="180"/>
      <c r="T893" s="180"/>
      <c r="U893" s="180"/>
      <c r="V893" s="180"/>
      <c r="W893" s="180"/>
      <c r="X893" s="180"/>
      <c r="Y893" s="180"/>
    </row>
    <row r="894" spans="1:25" ht="12.75">
      <c r="A894" s="175"/>
      <c r="B894" s="180"/>
      <c r="C894" s="180"/>
      <c r="D894" s="180"/>
      <c r="E894" s="180"/>
      <c r="F894" s="180"/>
      <c r="G894" s="180"/>
      <c r="H894" s="180"/>
      <c r="I894" s="180"/>
      <c r="J894" s="180"/>
      <c r="K894" s="180"/>
      <c r="L894" s="180"/>
      <c r="M894" s="180"/>
      <c r="N894" s="180"/>
      <c r="O894" s="180"/>
      <c r="P894" s="180"/>
      <c r="Q894" s="180"/>
      <c r="R894" s="180"/>
      <c r="S894" s="180"/>
      <c r="T894" s="180"/>
      <c r="U894" s="180"/>
      <c r="V894" s="180"/>
      <c r="W894" s="180"/>
      <c r="X894" s="180"/>
      <c r="Y894" s="180"/>
    </row>
    <row r="895" spans="1:25" ht="12.75">
      <c r="A895" s="175"/>
      <c r="B895" s="180"/>
      <c r="C895" s="180"/>
      <c r="D895" s="180"/>
      <c r="E895" s="180"/>
      <c r="F895" s="180"/>
      <c r="G895" s="180"/>
      <c r="H895" s="180"/>
      <c r="I895" s="180"/>
      <c r="J895" s="180"/>
      <c r="K895" s="180"/>
      <c r="L895" s="180"/>
      <c r="M895" s="180"/>
      <c r="N895" s="180"/>
      <c r="O895" s="180"/>
      <c r="P895" s="180"/>
      <c r="Q895" s="180"/>
      <c r="R895" s="180"/>
      <c r="S895" s="180"/>
      <c r="T895" s="180"/>
      <c r="U895" s="180"/>
      <c r="V895" s="180"/>
      <c r="W895" s="180"/>
      <c r="X895" s="180"/>
      <c r="Y895" s="180"/>
    </row>
    <row r="896" spans="1:25" ht="12.75">
      <c r="A896" s="175"/>
      <c r="B896" s="180"/>
      <c r="C896" s="180"/>
      <c r="D896" s="180"/>
      <c r="E896" s="180"/>
      <c r="F896" s="180"/>
      <c r="G896" s="180"/>
      <c r="H896" s="180"/>
      <c r="I896" s="180"/>
      <c r="J896" s="180"/>
      <c r="K896" s="180"/>
      <c r="L896" s="180"/>
      <c r="M896" s="180"/>
      <c r="N896" s="180"/>
      <c r="O896" s="180"/>
      <c r="P896" s="180"/>
      <c r="Q896" s="180"/>
      <c r="R896" s="180"/>
      <c r="S896" s="180"/>
      <c r="T896" s="180"/>
      <c r="U896" s="180"/>
      <c r="V896" s="180"/>
      <c r="W896" s="180"/>
      <c r="X896" s="180"/>
      <c r="Y896" s="180"/>
    </row>
    <row r="897" spans="1:25" ht="12.75">
      <c r="A897" s="175"/>
      <c r="B897" s="180"/>
      <c r="C897" s="180"/>
      <c r="D897" s="180"/>
      <c r="E897" s="180"/>
      <c r="F897" s="180"/>
      <c r="G897" s="180"/>
      <c r="H897" s="180"/>
      <c r="I897" s="180"/>
      <c r="J897" s="180"/>
      <c r="K897" s="180"/>
      <c r="L897" s="180"/>
      <c r="M897" s="180"/>
      <c r="N897" s="180"/>
      <c r="O897" s="180"/>
      <c r="P897" s="180"/>
      <c r="Q897" s="180"/>
      <c r="R897" s="180"/>
      <c r="S897" s="180"/>
      <c r="T897" s="180"/>
      <c r="U897" s="180"/>
      <c r="V897" s="180"/>
      <c r="W897" s="180"/>
      <c r="X897" s="180"/>
      <c r="Y897" s="180"/>
    </row>
    <row r="898" spans="1:25" ht="12.75">
      <c r="A898" s="175"/>
      <c r="B898" s="180"/>
      <c r="C898" s="180"/>
      <c r="D898" s="180"/>
      <c r="E898" s="180"/>
      <c r="F898" s="180"/>
      <c r="G898" s="180"/>
      <c r="H898" s="180"/>
      <c r="I898" s="180"/>
      <c r="J898" s="180"/>
      <c r="K898" s="180"/>
      <c r="L898" s="180"/>
      <c r="M898" s="180"/>
      <c r="N898" s="180"/>
      <c r="O898" s="180"/>
      <c r="P898" s="180"/>
      <c r="Q898" s="180"/>
      <c r="R898" s="180"/>
      <c r="S898" s="180"/>
      <c r="T898" s="180"/>
      <c r="U898" s="180"/>
      <c r="V898" s="180"/>
      <c r="W898" s="180"/>
      <c r="X898" s="180"/>
      <c r="Y898" s="180"/>
    </row>
    <row r="899" spans="1:25" ht="12.75">
      <c r="A899" s="175"/>
      <c r="B899" s="180"/>
      <c r="C899" s="180"/>
      <c r="D899" s="180"/>
      <c r="E899" s="180"/>
      <c r="F899" s="180"/>
      <c r="G899" s="180"/>
      <c r="H899" s="180"/>
      <c r="I899" s="180"/>
      <c r="J899" s="180"/>
      <c r="K899" s="180"/>
      <c r="L899" s="180"/>
      <c r="M899" s="180"/>
      <c r="N899" s="180"/>
      <c r="O899" s="180"/>
      <c r="P899" s="180"/>
      <c r="Q899" s="180"/>
      <c r="R899" s="180"/>
      <c r="S899" s="180"/>
      <c r="T899" s="180"/>
      <c r="U899" s="180"/>
      <c r="V899" s="180"/>
      <c r="W899" s="180"/>
      <c r="X899" s="180"/>
      <c r="Y899" s="180"/>
    </row>
    <row r="900" spans="1:25" ht="12.75">
      <c r="A900" s="175"/>
      <c r="B900" s="180"/>
      <c r="C900" s="180"/>
      <c r="D900" s="180"/>
      <c r="E900" s="180"/>
      <c r="F900" s="180"/>
      <c r="G900" s="180"/>
      <c r="H900" s="180"/>
      <c r="I900" s="180"/>
      <c r="J900" s="180"/>
      <c r="K900" s="180"/>
      <c r="L900" s="180"/>
      <c r="M900" s="180"/>
      <c r="N900" s="180"/>
      <c r="O900" s="180"/>
      <c r="P900" s="180"/>
      <c r="Q900" s="180"/>
      <c r="R900" s="180"/>
      <c r="S900" s="180"/>
      <c r="T900" s="180"/>
      <c r="U900" s="180"/>
      <c r="V900" s="180"/>
      <c r="W900" s="180"/>
      <c r="X900" s="180"/>
      <c r="Y900" s="180"/>
    </row>
    <row r="901" spans="1:25" ht="12.75">
      <c r="A901" s="175"/>
      <c r="B901" s="180"/>
      <c r="C901" s="180"/>
      <c r="D901" s="180"/>
      <c r="E901" s="180"/>
      <c r="F901" s="180"/>
      <c r="G901" s="180"/>
      <c r="H901" s="180"/>
      <c r="I901" s="180"/>
      <c r="J901" s="180"/>
      <c r="K901" s="180"/>
      <c r="L901" s="180"/>
      <c r="M901" s="180"/>
      <c r="N901" s="180"/>
      <c r="O901" s="180"/>
      <c r="P901" s="180"/>
      <c r="Q901" s="180"/>
      <c r="R901" s="180"/>
      <c r="S901" s="180"/>
      <c r="T901" s="180"/>
      <c r="U901" s="180"/>
      <c r="V901" s="180"/>
      <c r="W901" s="180"/>
      <c r="X901" s="180"/>
      <c r="Y901" s="180"/>
    </row>
    <row r="902" spans="1:25" ht="12.75">
      <c r="A902" s="175"/>
      <c r="B902" s="180"/>
      <c r="C902" s="180"/>
      <c r="D902" s="180"/>
      <c r="E902" s="180"/>
      <c r="F902" s="180"/>
      <c r="G902" s="180"/>
      <c r="H902" s="180"/>
      <c r="I902" s="180"/>
      <c r="J902" s="180"/>
      <c r="K902" s="180"/>
      <c r="L902" s="180"/>
      <c r="M902" s="180"/>
      <c r="N902" s="180"/>
      <c r="O902" s="180"/>
      <c r="P902" s="180"/>
      <c r="Q902" s="180"/>
      <c r="R902" s="180"/>
      <c r="S902" s="180"/>
      <c r="T902" s="180"/>
      <c r="U902" s="180"/>
      <c r="V902" s="180"/>
      <c r="W902" s="180"/>
      <c r="X902" s="180"/>
      <c r="Y902" s="180"/>
    </row>
    <row r="903" spans="1:25" ht="12.75">
      <c r="A903" s="175"/>
      <c r="B903" s="180"/>
      <c r="C903" s="180"/>
      <c r="D903" s="180"/>
      <c r="E903" s="180"/>
      <c r="F903" s="180"/>
      <c r="G903" s="180"/>
      <c r="H903" s="180"/>
      <c r="I903" s="180"/>
      <c r="J903" s="180"/>
      <c r="K903" s="180"/>
      <c r="L903" s="180"/>
      <c r="M903" s="180"/>
      <c r="N903" s="180"/>
      <c r="O903" s="180"/>
      <c r="P903" s="180"/>
      <c r="Q903" s="180"/>
      <c r="R903" s="180"/>
      <c r="S903" s="180"/>
      <c r="T903" s="180"/>
      <c r="U903" s="180"/>
      <c r="V903" s="180"/>
      <c r="W903" s="180"/>
      <c r="X903" s="180"/>
      <c r="Y903" s="180"/>
    </row>
    <row r="904" spans="1:25" ht="12.75">
      <c r="A904" s="175"/>
      <c r="B904" s="180"/>
      <c r="C904" s="180"/>
      <c r="D904" s="180"/>
      <c r="E904" s="180"/>
      <c r="F904" s="180"/>
      <c r="G904" s="180"/>
      <c r="H904" s="180"/>
      <c r="I904" s="180"/>
      <c r="J904" s="180"/>
      <c r="K904" s="180"/>
      <c r="L904" s="180"/>
      <c r="M904" s="180"/>
      <c r="N904" s="180"/>
      <c r="O904" s="180"/>
      <c r="P904" s="180"/>
      <c r="Q904" s="180"/>
      <c r="R904" s="180"/>
      <c r="S904" s="180"/>
      <c r="T904" s="180"/>
      <c r="U904" s="180"/>
      <c r="V904" s="180"/>
      <c r="W904" s="180"/>
      <c r="X904" s="180"/>
      <c r="Y904" s="180"/>
    </row>
    <row r="905" spans="1:25" ht="12.75">
      <c r="A905" s="175"/>
      <c r="B905" s="180"/>
      <c r="C905" s="180"/>
      <c r="D905" s="180"/>
      <c r="E905" s="180"/>
      <c r="F905" s="180"/>
      <c r="G905" s="180"/>
      <c r="H905" s="180"/>
      <c r="I905" s="180"/>
      <c r="J905" s="180"/>
      <c r="K905" s="180"/>
      <c r="L905" s="180"/>
      <c r="M905" s="180"/>
      <c r="N905" s="180"/>
      <c r="O905" s="180"/>
      <c r="P905" s="180"/>
      <c r="Q905" s="180"/>
      <c r="R905" s="180"/>
      <c r="S905" s="180"/>
      <c r="T905" s="180"/>
      <c r="U905" s="180"/>
      <c r="V905" s="180"/>
      <c r="W905" s="180"/>
      <c r="X905" s="180"/>
      <c r="Y905" s="180"/>
    </row>
    <row r="906" spans="1:25" ht="12.75">
      <c r="A906" s="175"/>
      <c r="B906" s="180"/>
      <c r="C906" s="180"/>
      <c r="D906" s="180"/>
      <c r="E906" s="180"/>
      <c r="F906" s="180"/>
      <c r="G906" s="180"/>
      <c r="H906" s="180"/>
      <c r="I906" s="180"/>
      <c r="J906" s="180"/>
      <c r="K906" s="180"/>
      <c r="L906" s="180"/>
      <c r="M906" s="180"/>
      <c r="N906" s="180"/>
      <c r="O906" s="180"/>
      <c r="P906" s="180"/>
      <c r="Q906" s="180"/>
      <c r="R906" s="180"/>
      <c r="S906" s="180"/>
      <c r="T906" s="180"/>
      <c r="U906" s="180"/>
      <c r="V906" s="180"/>
      <c r="W906" s="180"/>
      <c r="X906" s="180"/>
      <c r="Y906" s="180"/>
    </row>
    <row r="907" spans="1:25" ht="12.75">
      <c r="A907" s="175"/>
      <c r="B907" s="180"/>
      <c r="C907" s="180"/>
      <c r="D907" s="180"/>
      <c r="E907" s="180"/>
      <c r="F907" s="180"/>
      <c r="G907" s="180"/>
      <c r="H907" s="180"/>
      <c r="I907" s="180"/>
      <c r="J907" s="180"/>
      <c r="K907" s="180"/>
      <c r="L907" s="180"/>
      <c r="M907" s="180"/>
      <c r="N907" s="180"/>
      <c r="O907" s="180"/>
      <c r="P907" s="180"/>
      <c r="Q907" s="180"/>
      <c r="R907" s="180"/>
      <c r="S907" s="180"/>
      <c r="T907" s="180"/>
      <c r="U907" s="180"/>
      <c r="V907" s="180"/>
      <c r="W907" s="180"/>
      <c r="X907" s="180"/>
      <c r="Y907" s="180"/>
    </row>
    <row r="908" spans="1:25" ht="12.75">
      <c r="A908" s="175"/>
      <c r="B908" s="180"/>
      <c r="C908" s="180"/>
      <c r="D908" s="180"/>
      <c r="E908" s="180"/>
      <c r="F908" s="180"/>
      <c r="G908" s="180"/>
      <c r="H908" s="180"/>
      <c r="I908" s="180"/>
      <c r="J908" s="180"/>
      <c r="K908" s="180"/>
      <c r="L908" s="180"/>
      <c r="M908" s="180"/>
      <c r="N908" s="180"/>
      <c r="O908" s="180"/>
      <c r="P908" s="180"/>
      <c r="Q908" s="180"/>
      <c r="R908" s="180"/>
      <c r="S908" s="180"/>
      <c r="T908" s="180"/>
      <c r="U908" s="180"/>
      <c r="V908" s="180"/>
      <c r="W908" s="180"/>
      <c r="X908" s="180"/>
      <c r="Y908" s="180"/>
    </row>
    <row r="909" spans="1:25" ht="12.75">
      <c r="A909" s="175"/>
      <c r="B909" s="180"/>
      <c r="C909" s="180"/>
      <c r="D909" s="180"/>
      <c r="E909" s="180"/>
      <c r="F909" s="180"/>
      <c r="G909" s="180"/>
      <c r="H909" s="180"/>
      <c r="I909" s="180"/>
      <c r="J909" s="180"/>
      <c r="K909" s="180"/>
      <c r="L909" s="180"/>
      <c r="M909" s="180"/>
      <c r="N909" s="180"/>
      <c r="O909" s="180"/>
      <c r="P909" s="180"/>
      <c r="Q909" s="180"/>
      <c r="R909" s="180"/>
      <c r="S909" s="180"/>
      <c r="T909" s="180"/>
      <c r="U909" s="180"/>
      <c r="V909" s="180"/>
      <c r="W909" s="180"/>
      <c r="X909" s="180"/>
      <c r="Y909" s="180"/>
    </row>
    <row r="910" spans="1:25" ht="12.75">
      <c r="A910" s="175"/>
      <c r="B910" s="180"/>
      <c r="C910" s="180"/>
      <c r="D910" s="180"/>
      <c r="E910" s="180"/>
      <c r="F910" s="180"/>
      <c r="G910" s="180"/>
      <c r="H910" s="180"/>
      <c r="I910" s="180"/>
      <c r="J910" s="180"/>
      <c r="K910" s="180"/>
      <c r="L910" s="180"/>
      <c r="M910" s="180"/>
      <c r="N910" s="180"/>
      <c r="O910" s="180"/>
      <c r="P910" s="180"/>
      <c r="Q910" s="180"/>
      <c r="R910" s="180"/>
      <c r="S910" s="180"/>
      <c r="T910" s="180"/>
      <c r="U910" s="180"/>
      <c r="V910" s="180"/>
      <c r="W910" s="180"/>
      <c r="X910" s="180"/>
      <c r="Y910" s="180"/>
    </row>
    <row r="911" spans="1:25" ht="12.75">
      <c r="A911" s="175"/>
      <c r="B911" s="180"/>
      <c r="C911" s="180"/>
      <c r="D911" s="180"/>
      <c r="E911" s="180"/>
      <c r="F911" s="180"/>
      <c r="G911" s="180"/>
      <c r="H911" s="180"/>
      <c r="I911" s="180"/>
      <c r="J911" s="180"/>
      <c r="K911" s="180"/>
      <c r="L911" s="180"/>
      <c r="M911" s="180"/>
      <c r="N911" s="180"/>
      <c r="O911" s="180"/>
      <c r="P911" s="180"/>
      <c r="Q911" s="180"/>
      <c r="R911" s="180"/>
      <c r="S911" s="180"/>
      <c r="T911" s="180"/>
      <c r="U911" s="180"/>
      <c r="V911" s="180"/>
      <c r="W911" s="180"/>
      <c r="X911" s="180"/>
      <c r="Y911" s="180"/>
    </row>
    <row r="912" spans="1:25" ht="12.75">
      <c r="A912" s="175"/>
      <c r="B912" s="180"/>
      <c r="C912" s="180"/>
      <c r="D912" s="180"/>
      <c r="E912" s="180"/>
      <c r="F912" s="180"/>
      <c r="G912" s="180"/>
      <c r="H912" s="180"/>
      <c r="I912" s="180"/>
      <c r="J912" s="180"/>
      <c r="K912" s="180"/>
      <c r="L912" s="180"/>
      <c r="M912" s="180"/>
      <c r="N912" s="180"/>
      <c r="O912" s="180"/>
      <c r="P912" s="180"/>
      <c r="Q912" s="180"/>
      <c r="R912" s="180"/>
      <c r="S912" s="180"/>
      <c r="T912" s="180"/>
      <c r="U912" s="180"/>
      <c r="V912" s="180"/>
      <c r="W912" s="180"/>
      <c r="X912" s="180"/>
      <c r="Y912" s="180"/>
    </row>
    <row r="913" spans="1:25" ht="12.75">
      <c r="A913" s="175"/>
      <c r="B913" s="180"/>
      <c r="C913" s="180"/>
      <c r="D913" s="180"/>
      <c r="E913" s="180"/>
      <c r="F913" s="180"/>
      <c r="G913" s="180"/>
      <c r="H913" s="180"/>
      <c r="I913" s="180"/>
      <c r="J913" s="180"/>
      <c r="K913" s="180"/>
      <c r="L913" s="180"/>
      <c r="M913" s="180"/>
      <c r="N913" s="180"/>
      <c r="O913" s="180"/>
      <c r="P913" s="180"/>
      <c r="Q913" s="180"/>
      <c r="R913" s="180"/>
      <c r="S913" s="180"/>
      <c r="T913" s="180"/>
      <c r="U913" s="180"/>
      <c r="V913" s="180"/>
      <c r="W913" s="180"/>
      <c r="X913" s="180"/>
      <c r="Y913" s="180"/>
    </row>
    <row r="914" spans="1:25" ht="12.75">
      <c r="A914" s="175"/>
      <c r="B914" s="180"/>
      <c r="C914" s="180"/>
      <c r="D914" s="180"/>
      <c r="E914" s="180"/>
      <c r="F914" s="180"/>
      <c r="G914" s="180"/>
      <c r="H914" s="180"/>
      <c r="I914" s="180"/>
      <c r="J914" s="180"/>
      <c r="K914" s="180"/>
      <c r="L914" s="180"/>
      <c r="M914" s="180"/>
      <c r="N914" s="180"/>
      <c r="O914" s="180"/>
      <c r="P914" s="180"/>
      <c r="Q914" s="180"/>
      <c r="R914" s="180"/>
      <c r="S914" s="180"/>
      <c r="T914" s="180"/>
      <c r="U914" s="180"/>
      <c r="V914" s="180"/>
      <c r="W914" s="180"/>
      <c r="X914" s="180"/>
      <c r="Y914" s="180"/>
    </row>
    <row r="915" spans="1:25" ht="12.75">
      <c r="A915" s="175"/>
      <c r="B915" s="180"/>
      <c r="C915" s="180"/>
      <c r="D915" s="180"/>
      <c r="E915" s="180"/>
      <c r="F915" s="180"/>
      <c r="G915" s="180"/>
      <c r="H915" s="180"/>
      <c r="I915" s="180"/>
      <c r="J915" s="180"/>
      <c r="K915" s="180"/>
      <c r="L915" s="180"/>
      <c r="M915" s="180"/>
      <c r="N915" s="180"/>
      <c r="O915" s="180"/>
      <c r="P915" s="180"/>
      <c r="Q915" s="180"/>
      <c r="R915" s="180"/>
      <c r="S915" s="180"/>
      <c r="T915" s="180"/>
      <c r="U915" s="180"/>
      <c r="V915" s="180"/>
      <c r="W915" s="180"/>
      <c r="X915" s="180"/>
      <c r="Y915" s="180"/>
    </row>
    <row r="916" spans="1:25" ht="12.75">
      <c r="A916" s="175"/>
      <c r="B916" s="180"/>
      <c r="C916" s="180"/>
      <c r="D916" s="180"/>
      <c r="E916" s="180"/>
      <c r="F916" s="180"/>
      <c r="G916" s="180"/>
      <c r="H916" s="180"/>
      <c r="I916" s="180"/>
      <c r="J916" s="180"/>
      <c r="K916" s="180"/>
      <c r="L916" s="180"/>
      <c r="M916" s="180"/>
      <c r="N916" s="180"/>
      <c r="O916" s="180"/>
      <c r="P916" s="180"/>
      <c r="Q916" s="180"/>
      <c r="R916" s="180"/>
      <c r="S916" s="180"/>
      <c r="T916" s="180"/>
      <c r="U916" s="180"/>
      <c r="V916" s="180"/>
      <c r="W916" s="180"/>
      <c r="X916" s="180"/>
      <c r="Y916" s="180"/>
    </row>
    <row r="917" spans="1:25" ht="12.75">
      <c r="A917" s="175"/>
      <c r="B917" s="180"/>
      <c r="C917" s="180"/>
      <c r="D917" s="180"/>
      <c r="E917" s="180"/>
      <c r="F917" s="180"/>
      <c r="G917" s="180"/>
      <c r="H917" s="180"/>
      <c r="I917" s="180"/>
      <c r="J917" s="180"/>
      <c r="K917" s="180"/>
      <c r="L917" s="180"/>
      <c r="M917" s="180"/>
      <c r="N917" s="180"/>
      <c r="O917" s="180"/>
      <c r="P917" s="180"/>
      <c r="Q917" s="180"/>
      <c r="R917" s="180"/>
      <c r="S917" s="180"/>
      <c r="T917" s="180"/>
      <c r="U917" s="180"/>
      <c r="V917" s="180"/>
      <c r="W917" s="180"/>
      <c r="X917" s="180"/>
      <c r="Y917" s="180"/>
    </row>
    <row r="918" spans="1:25" ht="12.75">
      <c r="A918" s="175"/>
      <c r="B918" s="180"/>
      <c r="C918" s="180"/>
      <c r="D918" s="180"/>
      <c r="E918" s="180"/>
      <c r="F918" s="180"/>
      <c r="G918" s="180"/>
      <c r="H918" s="180"/>
      <c r="I918" s="180"/>
      <c r="J918" s="180"/>
      <c r="K918" s="180"/>
      <c r="L918" s="180"/>
      <c r="M918" s="180"/>
      <c r="N918" s="180"/>
      <c r="O918" s="180"/>
      <c r="P918" s="180"/>
      <c r="Q918" s="180"/>
      <c r="R918" s="180"/>
      <c r="S918" s="180"/>
      <c r="T918" s="180"/>
      <c r="U918" s="180"/>
      <c r="V918" s="180"/>
      <c r="W918" s="180"/>
      <c r="X918" s="180"/>
      <c r="Y918" s="180"/>
    </row>
    <row r="919" spans="1:25" ht="12.75">
      <c r="A919" s="175"/>
      <c r="B919" s="180"/>
      <c r="C919" s="180"/>
      <c r="D919" s="180"/>
      <c r="E919" s="180"/>
      <c r="F919" s="180"/>
      <c r="G919" s="180"/>
      <c r="H919" s="180"/>
      <c r="I919" s="180"/>
      <c r="J919" s="180"/>
      <c r="K919" s="180"/>
      <c r="L919" s="180"/>
      <c r="M919" s="180"/>
      <c r="N919" s="180"/>
      <c r="O919" s="180"/>
      <c r="P919" s="180"/>
      <c r="Q919" s="180"/>
      <c r="R919" s="180"/>
      <c r="S919" s="180"/>
      <c r="T919" s="180"/>
      <c r="U919" s="180"/>
      <c r="V919" s="180"/>
      <c r="W919" s="180"/>
      <c r="X919" s="180"/>
      <c r="Y919" s="180"/>
    </row>
    <row r="920" spans="1:25" ht="12.75">
      <c r="A920" s="175"/>
      <c r="B920" s="180"/>
      <c r="C920" s="180"/>
      <c r="D920" s="180"/>
      <c r="E920" s="180"/>
      <c r="F920" s="180"/>
      <c r="G920" s="180"/>
      <c r="H920" s="180"/>
      <c r="I920" s="180"/>
      <c r="J920" s="180"/>
      <c r="K920" s="180"/>
      <c r="L920" s="180"/>
      <c r="M920" s="180"/>
      <c r="N920" s="180"/>
      <c r="O920" s="180"/>
      <c r="P920" s="180"/>
      <c r="Q920" s="180"/>
      <c r="R920" s="180"/>
      <c r="S920" s="180"/>
      <c r="T920" s="180"/>
      <c r="U920" s="180"/>
      <c r="V920" s="180"/>
      <c r="W920" s="180"/>
      <c r="X920" s="180"/>
      <c r="Y920" s="180"/>
    </row>
    <row r="921" spans="1:25" ht="12.75">
      <c r="A921" s="175"/>
      <c r="B921" s="180"/>
      <c r="C921" s="180"/>
      <c r="D921" s="180"/>
      <c r="E921" s="180"/>
      <c r="F921" s="180"/>
      <c r="G921" s="180"/>
      <c r="H921" s="180"/>
      <c r="I921" s="180"/>
      <c r="J921" s="180"/>
      <c r="K921" s="180"/>
      <c r="L921" s="180"/>
      <c r="M921" s="180"/>
      <c r="N921" s="180"/>
      <c r="O921" s="180"/>
      <c r="P921" s="180"/>
      <c r="Q921" s="180"/>
      <c r="R921" s="180"/>
      <c r="S921" s="180"/>
      <c r="T921" s="180"/>
      <c r="U921" s="180"/>
      <c r="V921" s="180"/>
      <c r="W921" s="180"/>
      <c r="X921" s="180"/>
      <c r="Y921" s="180"/>
    </row>
    <row r="922" spans="1:25" ht="12.75">
      <c r="A922" s="175"/>
      <c r="B922" s="180"/>
      <c r="C922" s="180"/>
      <c r="D922" s="180"/>
      <c r="E922" s="180"/>
      <c r="F922" s="180"/>
      <c r="G922" s="180"/>
      <c r="H922" s="180"/>
      <c r="I922" s="180"/>
      <c r="J922" s="180"/>
      <c r="K922" s="180"/>
      <c r="L922" s="180"/>
      <c r="M922" s="180"/>
      <c r="N922" s="180"/>
      <c r="O922" s="180"/>
      <c r="P922" s="180"/>
      <c r="Q922" s="180"/>
      <c r="R922" s="180"/>
      <c r="S922" s="180"/>
      <c r="T922" s="180"/>
      <c r="U922" s="180"/>
      <c r="V922" s="180"/>
      <c r="W922" s="180"/>
      <c r="X922" s="180"/>
      <c r="Y922" s="180"/>
    </row>
    <row r="923" spans="1:25" ht="12.75">
      <c r="A923" s="175"/>
      <c r="B923" s="180"/>
      <c r="C923" s="180"/>
      <c r="D923" s="180"/>
      <c r="E923" s="180"/>
      <c r="F923" s="180"/>
      <c r="G923" s="180"/>
      <c r="H923" s="180"/>
      <c r="I923" s="180"/>
      <c r="J923" s="180"/>
      <c r="K923" s="180"/>
      <c r="L923" s="180"/>
      <c r="M923" s="180"/>
      <c r="N923" s="180"/>
      <c r="O923" s="180"/>
      <c r="P923" s="180"/>
      <c r="Q923" s="180"/>
      <c r="R923" s="180"/>
      <c r="S923" s="180"/>
      <c r="T923" s="180"/>
      <c r="U923" s="180"/>
      <c r="V923" s="180"/>
      <c r="W923" s="180"/>
      <c r="X923" s="180"/>
      <c r="Y923" s="180"/>
    </row>
    <row r="924" spans="1:25" ht="12.75">
      <c r="A924" s="175"/>
      <c r="B924" s="180"/>
      <c r="C924" s="180"/>
      <c r="D924" s="180"/>
      <c r="E924" s="180"/>
      <c r="F924" s="180"/>
      <c r="G924" s="180"/>
      <c r="H924" s="180"/>
      <c r="I924" s="180"/>
      <c r="J924" s="180"/>
      <c r="K924" s="180"/>
      <c r="L924" s="180"/>
      <c r="M924" s="180"/>
      <c r="N924" s="180"/>
      <c r="O924" s="180"/>
      <c r="P924" s="180"/>
      <c r="Q924" s="180"/>
      <c r="R924" s="180"/>
      <c r="S924" s="180"/>
      <c r="T924" s="180"/>
      <c r="U924" s="180"/>
      <c r="V924" s="180"/>
      <c r="W924" s="180"/>
      <c r="X924" s="180"/>
      <c r="Y924" s="180"/>
    </row>
    <row r="925" spans="1:25" ht="12.75">
      <c r="A925" s="175"/>
      <c r="B925" s="180"/>
      <c r="C925" s="180"/>
      <c r="D925" s="180"/>
      <c r="E925" s="180"/>
      <c r="F925" s="180"/>
      <c r="G925" s="180"/>
      <c r="H925" s="180"/>
      <c r="I925" s="180"/>
      <c r="J925" s="180"/>
      <c r="K925" s="180"/>
      <c r="L925" s="180"/>
      <c r="M925" s="180"/>
      <c r="N925" s="180"/>
      <c r="O925" s="180"/>
      <c r="P925" s="180"/>
      <c r="Q925" s="180"/>
      <c r="R925" s="180"/>
      <c r="S925" s="180"/>
      <c r="T925" s="180"/>
      <c r="U925" s="180"/>
      <c r="V925" s="180"/>
      <c r="W925" s="180"/>
      <c r="X925" s="180"/>
      <c r="Y925" s="180"/>
    </row>
    <row r="926" spans="1:25" ht="12.75">
      <c r="A926" s="175"/>
      <c r="B926" s="180"/>
      <c r="C926" s="180"/>
      <c r="D926" s="180"/>
      <c r="E926" s="180"/>
      <c r="F926" s="180"/>
      <c r="G926" s="180"/>
      <c r="H926" s="180"/>
      <c r="I926" s="180"/>
      <c r="J926" s="180"/>
      <c r="K926" s="180"/>
      <c r="L926" s="180"/>
      <c r="M926" s="180"/>
      <c r="N926" s="180"/>
      <c r="O926" s="180"/>
      <c r="P926" s="180"/>
      <c r="Q926" s="180"/>
      <c r="R926" s="180"/>
      <c r="S926" s="180"/>
      <c r="T926" s="180"/>
      <c r="U926" s="180"/>
      <c r="V926" s="180"/>
      <c r="W926" s="180"/>
      <c r="X926" s="180"/>
      <c r="Y926" s="180"/>
    </row>
    <row r="927" spans="1:25" ht="12.75">
      <c r="A927" s="175"/>
      <c r="B927" s="180"/>
      <c r="C927" s="180"/>
      <c r="D927" s="180"/>
      <c r="E927" s="180"/>
      <c r="F927" s="180"/>
      <c r="G927" s="180"/>
      <c r="H927" s="180"/>
      <c r="I927" s="180"/>
      <c r="J927" s="180"/>
      <c r="K927" s="180"/>
      <c r="L927" s="180"/>
      <c r="M927" s="180"/>
      <c r="N927" s="180"/>
      <c r="O927" s="180"/>
      <c r="P927" s="180"/>
      <c r="Q927" s="180"/>
      <c r="R927" s="180"/>
      <c r="S927" s="180"/>
      <c r="T927" s="180"/>
      <c r="U927" s="180"/>
      <c r="V927" s="180"/>
      <c r="W927" s="180"/>
      <c r="X927" s="180"/>
      <c r="Y927" s="180"/>
    </row>
    <row r="928" spans="1:25" ht="12.75">
      <c r="A928" s="175"/>
      <c r="B928" s="180"/>
      <c r="C928" s="180"/>
      <c r="D928" s="180"/>
      <c r="E928" s="180"/>
      <c r="F928" s="180"/>
      <c r="G928" s="180"/>
      <c r="H928" s="180"/>
      <c r="I928" s="180"/>
      <c r="J928" s="180"/>
      <c r="K928" s="180"/>
      <c r="L928" s="180"/>
      <c r="M928" s="180"/>
      <c r="N928" s="180"/>
      <c r="O928" s="180"/>
      <c r="P928" s="180"/>
      <c r="Q928" s="180"/>
      <c r="R928" s="180"/>
      <c r="S928" s="180"/>
      <c r="T928" s="180"/>
      <c r="U928" s="180"/>
      <c r="V928" s="180"/>
      <c r="W928" s="180"/>
      <c r="X928" s="180"/>
      <c r="Y928" s="180"/>
    </row>
    <row r="929" spans="1:25" ht="12.75">
      <c r="A929" s="175"/>
      <c r="B929" s="180"/>
      <c r="C929" s="180"/>
      <c r="D929" s="180"/>
      <c r="E929" s="180"/>
      <c r="F929" s="180"/>
      <c r="G929" s="180"/>
      <c r="H929" s="180"/>
      <c r="I929" s="180"/>
      <c r="J929" s="180"/>
      <c r="K929" s="180"/>
      <c r="L929" s="180"/>
      <c r="M929" s="180"/>
      <c r="N929" s="180"/>
      <c r="O929" s="180"/>
      <c r="P929" s="180"/>
      <c r="Q929" s="180"/>
      <c r="R929" s="180"/>
      <c r="S929" s="180"/>
      <c r="T929" s="180"/>
      <c r="U929" s="180"/>
      <c r="V929" s="180"/>
      <c r="W929" s="180"/>
      <c r="X929" s="180"/>
      <c r="Y929" s="180"/>
    </row>
    <row r="930" spans="1:25" ht="12.75">
      <c r="A930" s="175"/>
      <c r="B930" s="180"/>
      <c r="C930" s="180"/>
      <c r="D930" s="180"/>
      <c r="E930" s="180"/>
      <c r="F930" s="180"/>
      <c r="G930" s="180"/>
      <c r="H930" s="180"/>
      <c r="I930" s="180"/>
      <c r="J930" s="180"/>
      <c r="K930" s="180"/>
      <c r="L930" s="180"/>
      <c r="M930" s="180"/>
      <c r="N930" s="180"/>
      <c r="O930" s="180"/>
      <c r="P930" s="180"/>
      <c r="Q930" s="180"/>
      <c r="R930" s="180"/>
      <c r="S930" s="180"/>
      <c r="T930" s="180"/>
      <c r="U930" s="180"/>
      <c r="V930" s="180"/>
      <c r="W930" s="180"/>
      <c r="X930" s="180"/>
      <c r="Y930" s="180"/>
    </row>
    <row r="931" spans="1:25" ht="12.75">
      <c r="A931" s="175"/>
      <c r="B931" s="180"/>
      <c r="C931" s="180"/>
      <c r="D931" s="180"/>
      <c r="E931" s="180"/>
      <c r="F931" s="180"/>
      <c r="G931" s="180"/>
      <c r="H931" s="180"/>
      <c r="I931" s="180"/>
      <c r="J931" s="180"/>
      <c r="K931" s="180"/>
      <c r="L931" s="180"/>
      <c r="M931" s="180"/>
      <c r="N931" s="180"/>
      <c r="O931" s="180"/>
      <c r="P931" s="180"/>
      <c r="Q931" s="180"/>
      <c r="R931" s="180"/>
      <c r="S931" s="180"/>
      <c r="T931" s="180"/>
      <c r="U931" s="180"/>
      <c r="V931" s="180"/>
      <c r="W931" s="180"/>
      <c r="X931" s="180"/>
      <c r="Y931" s="180"/>
    </row>
    <row r="932" spans="1:25" ht="12.75">
      <c r="A932" s="175"/>
      <c r="B932" s="180"/>
      <c r="C932" s="180"/>
      <c r="D932" s="180"/>
      <c r="E932" s="180"/>
      <c r="F932" s="180"/>
      <c r="G932" s="180"/>
      <c r="H932" s="180"/>
      <c r="I932" s="180"/>
      <c r="J932" s="180"/>
      <c r="K932" s="180"/>
      <c r="L932" s="180"/>
      <c r="M932" s="180"/>
      <c r="N932" s="180"/>
      <c r="O932" s="180"/>
      <c r="P932" s="180"/>
      <c r="Q932" s="180"/>
      <c r="R932" s="180"/>
      <c r="S932" s="180"/>
      <c r="T932" s="180"/>
      <c r="U932" s="180"/>
      <c r="V932" s="180"/>
      <c r="W932" s="180"/>
      <c r="X932" s="180"/>
      <c r="Y932" s="180"/>
    </row>
    <row r="933" spans="1:25" ht="12.75">
      <c r="A933" s="175"/>
      <c r="B933" s="180"/>
      <c r="C933" s="180"/>
      <c r="D933" s="180"/>
      <c r="E933" s="180"/>
      <c r="F933" s="180"/>
      <c r="G933" s="180"/>
      <c r="H933" s="180"/>
      <c r="I933" s="180"/>
      <c r="J933" s="180"/>
      <c r="K933" s="180"/>
      <c r="L933" s="180"/>
      <c r="M933" s="180"/>
      <c r="N933" s="180"/>
      <c r="O933" s="180"/>
      <c r="P933" s="180"/>
      <c r="Q933" s="180"/>
      <c r="R933" s="180"/>
      <c r="S933" s="180"/>
      <c r="T933" s="180"/>
      <c r="U933" s="180"/>
      <c r="V933" s="180"/>
      <c r="W933" s="180"/>
      <c r="X933" s="180"/>
      <c r="Y933" s="180"/>
    </row>
    <row r="934" spans="1:25" ht="12.75">
      <c r="A934" s="175"/>
      <c r="B934" s="180"/>
      <c r="C934" s="180"/>
      <c r="D934" s="180"/>
      <c r="E934" s="180"/>
      <c r="F934" s="180"/>
      <c r="G934" s="180"/>
      <c r="H934" s="180"/>
      <c r="I934" s="180"/>
      <c r="J934" s="180"/>
      <c r="K934" s="180"/>
      <c r="L934" s="180"/>
      <c r="M934" s="180"/>
      <c r="N934" s="180"/>
      <c r="O934" s="180"/>
      <c r="P934" s="180"/>
      <c r="Q934" s="180"/>
      <c r="R934" s="180"/>
      <c r="S934" s="180"/>
      <c r="T934" s="180"/>
      <c r="U934" s="180"/>
      <c r="V934" s="180"/>
      <c r="W934" s="180"/>
      <c r="X934" s="180"/>
      <c r="Y934" s="180"/>
    </row>
    <row r="935" spans="1:25" ht="12.75">
      <c r="A935" s="175"/>
      <c r="B935" s="180"/>
      <c r="C935" s="180"/>
      <c r="D935" s="180"/>
      <c r="E935" s="180"/>
      <c r="F935" s="180"/>
      <c r="G935" s="180"/>
      <c r="H935" s="180"/>
      <c r="I935" s="180"/>
      <c r="J935" s="180"/>
      <c r="K935" s="180"/>
      <c r="L935" s="180"/>
      <c r="M935" s="180"/>
      <c r="N935" s="180"/>
      <c r="O935" s="180"/>
      <c r="P935" s="180"/>
      <c r="Q935" s="180"/>
      <c r="R935" s="180"/>
      <c r="S935" s="180"/>
      <c r="T935" s="180"/>
      <c r="U935" s="180"/>
      <c r="V935" s="180"/>
      <c r="W935" s="180"/>
      <c r="X935" s="180"/>
      <c r="Y935" s="180"/>
    </row>
    <row r="936" spans="1:25" ht="12.75">
      <c r="A936" s="175"/>
      <c r="B936" s="180"/>
      <c r="C936" s="180"/>
      <c r="D936" s="180"/>
      <c r="E936" s="180"/>
      <c r="F936" s="180"/>
      <c r="G936" s="180"/>
      <c r="H936" s="180"/>
      <c r="I936" s="180"/>
      <c r="J936" s="180"/>
      <c r="K936" s="180"/>
      <c r="L936" s="180"/>
      <c r="M936" s="180"/>
      <c r="N936" s="180"/>
      <c r="O936" s="180"/>
      <c r="P936" s="180"/>
      <c r="Q936" s="180"/>
      <c r="R936" s="180"/>
      <c r="S936" s="180"/>
      <c r="T936" s="180"/>
      <c r="U936" s="180"/>
      <c r="V936" s="180"/>
      <c r="W936" s="180"/>
      <c r="X936" s="180"/>
      <c r="Y936" s="180"/>
    </row>
    <row r="937" spans="1:25" ht="12.75">
      <c r="A937" s="175"/>
      <c r="B937" s="180"/>
      <c r="C937" s="180"/>
      <c r="D937" s="180"/>
      <c r="E937" s="180"/>
      <c r="F937" s="180"/>
      <c r="G937" s="180"/>
      <c r="H937" s="180"/>
      <c r="I937" s="180"/>
      <c r="J937" s="180"/>
      <c r="K937" s="180"/>
      <c r="L937" s="180"/>
      <c r="M937" s="180"/>
      <c r="N937" s="180"/>
      <c r="O937" s="180"/>
      <c r="P937" s="180"/>
      <c r="Q937" s="180"/>
      <c r="R937" s="180"/>
      <c r="S937" s="180"/>
      <c r="T937" s="180"/>
      <c r="U937" s="180"/>
      <c r="V937" s="180"/>
      <c r="W937" s="180"/>
      <c r="X937" s="180"/>
      <c r="Y937" s="180"/>
    </row>
    <row r="938" spans="1:25" ht="12.75">
      <c r="A938" s="175"/>
      <c r="B938" s="180"/>
      <c r="C938" s="180"/>
      <c r="D938" s="180"/>
      <c r="E938" s="180"/>
      <c r="F938" s="180"/>
      <c r="G938" s="180"/>
      <c r="H938" s="180"/>
      <c r="I938" s="180"/>
      <c r="J938" s="180"/>
      <c r="K938" s="180"/>
      <c r="L938" s="180"/>
      <c r="M938" s="180"/>
      <c r="N938" s="180"/>
      <c r="O938" s="180"/>
      <c r="P938" s="180"/>
      <c r="Q938" s="180"/>
      <c r="R938" s="180"/>
      <c r="S938" s="180"/>
      <c r="T938" s="180"/>
      <c r="U938" s="180"/>
      <c r="V938" s="180"/>
      <c r="W938" s="180"/>
      <c r="X938" s="180"/>
      <c r="Y938" s="180"/>
    </row>
    <row r="939" spans="1:25" ht="12.75">
      <c r="A939" s="175"/>
      <c r="B939" s="180"/>
      <c r="C939" s="180"/>
      <c r="D939" s="180"/>
      <c r="E939" s="180"/>
      <c r="F939" s="180"/>
      <c r="G939" s="180"/>
      <c r="H939" s="180"/>
      <c r="I939" s="180"/>
      <c r="J939" s="180"/>
      <c r="K939" s="180"/>
      <c r="L939" s="180"/>
      <c r="M939" s="180"/>
      <c r="N939" s="180"/>
      <c r="O939" s="180"/>
      <c r="P939" s="180"/>
      <c r="Q939" s="180"/>
      <c r="R939" s="180"/>
      <c r="S939" s="180"/>
      <c r="T939" s="180"/>
      <c r="U939" s="180"/>
      <c r="V939" s="180"/>
      <c r="W939" s="180"/>
      <c r="X939" s="180"/>
      <c r="Y939" s="180"/>
    </row>
    <row r="940" spans="1:25" ht="12.75">
      <c r="A940" s="175"/>
      <c r="B940" s="180"/>
      <c r="C940" s="180"/>
      <c r="D940" s="180"/>
      <c r="E940" s="180"/>
      <c r="F940" s="180"/>
      <c r="G940" s="180"/>
      <c r="H940" s="180"/>
      <c r="I940" s="180"/>
      <c r="J940" s="180"/>
      <c r="K940" s="180"/>
      <c r="L940" s="180"/>
      <c r="M940" s="180"/>
      <c r="N940" s="180"/>
      <c r="O940" s="180"/>
      <c r="P940" s="180"/>
      <c r="Q940" s="180"/>
      <c r="R940" s="180"/>
      <c r="S940" s="180"/>
      <c r="T940" s="180"/>
      <c r="U940" s="180"/>
      <c r="V940" s="180"/>
      <c r="W940" s="180"/>
      <c r="X940" s="180"/>
      <c r="Y940" s="180"/>
    </row>
    <row r="941" spans="1:25" ht="12.75">
      <c r="A941" s="175"/>
      <c r="B941" s="180"/>
      <c r="C941" s="180"/>
      <c r="D941" s="180"/>
      <c r="E941" s="180"/>
      <c r="F941" s="180"/>
      <c r="G941" s="180"/>
      <c r="H941" s="180"/>
      <c r="I941" s="180"/>
      <c r="J941" s="180"/>
      <c r="K941" s="180"/>
      <c r="L941" s="180"/>
      <c r="M941" s="180"/>
      <c r="N941" s="180"/>
      <c r="O941" s="180"/>
      <c r="P941" s="180"/>
      <c r="Q941" s="180"/>
      <c r="R941" s="180"/>
      <c r="S941" s="180"/>
      <c r="T941" s="180"/>
      <c r="U941" s="180"/>
      <c r="V941" s="180"/>
      <c r="W941" s="180"/>
      <c r="X941" s="180"/>
      <c r="Y941" s="180"/>
    </row>
    <row r="942" spans="1:25" ht="12.75">
      <c r="A942" s="175"/>
      <c r="B942" s="180"/>
      <c r="C942" s="180"/>
      <c r="D942" s="180"/>
      <c r="E942" s="180"/>
      <c r="F942" s="180"/>
      <c r="G942" s="180"/>
      <c r="H942" s="180"/>
      <c r="I942" s="180"/>
      <c r="J942" s="180"/>
      <c r="K942" s="180"/>
      <c r="L942" s="180"/>
      <c r="M942" s="180"/>
      <c r="N942" s="180"/>
      <c r="O942" s="180"/>
      <c r="P942" s="180"/>
      <c r="Q942" s="180"/>
      <c r="R942" s="180"/>
      <c r="S942" s="180"/>
      <c r="T942" s="180"/>
      <c r="U942" s="180"/>
      <c r="V942" s="180"/>
      <c r="W942" s="180"/>
      <c r="X942" s="180"/>
      <c r="Y942" s="180"/>
    </row>
    <row r="943" spans="1:25" ht="12.75">
      <c r="A943" s="175"/>
      <c r="B943" s="180"/>
      <c r="C943" s="180"/>
      <c r="D943" s="180"/>
      <c r="E943" s="180"/>
      <c r="F943" s="180"/>
      <c r="G943" s="180"/>
      <c r="H943" s="180"/>
      <c r="I943" s="180"/>
      <c r="J943" s="180"/>
      <c r="K943" s="180"/>
      <c r="L943" s="180"/>
      <c r="M943" s="180"/>
      <c r="N943" s="180"/>
      <c r="O943" s="180"/>
      <c r="P943" s="180"/>
      <c r="Q943" s="180"/>
      <c r="R943" s="180"/>
      <c r="S943" s="180"/>
      <c r="T943" s="180"/>
      <c r="U943" s="180"/>
      <c r="V943" s="180"/>
      <c r="W943" s="180"/>
      <c r="X943" s="180"/>
      <c r="Y943" s="180"/>
    </row>
    <row r="944" spans="1:25" ht="12.75">
      <c r="A944" s="175"/>
      <c r="B944" s="180"/>
      <c r="C944" s="180"/>
      <c r="D944" s="180"/>
      <c r="E944" s="180"/>
      <c r="F944" s="180"/>
      <c r="G944" s="180"/>
      <c r="H944" s="180"/>
      <c r="I944" s="180"/>
      <c r="J944" s="180"/>
      <c r="K944" s="180"/>
      <c r="L944" s="180"/>
      <c r="M944" s="180"/>
      <c r="N944" s="180"/>
      <c r="O944" s="180"/>
      <c r="P944" s="180"/>
      <c r="Q944" s="180"/>
      <c r="R944" s="180"/>
      <c r="S944" s="180"/>
      <c r="T944" s="180"/>
      <c r="U944" s="180"/>
      <c r="V944" s="180"/>
      <c r="W944" s="180"/>
      <c r="X944" s="180"/>
      <c r="Y944" s="180"/>
    </row>
    <row r="945" spans="1:25" ht="12.75">
      <c r="A945" s="175"/>
      <c r="B945" s="180"/>
      <c r="C945" s="180"/>
      <c r="D945" s="180"/>
      <c r="E945" s="180"/>
      <c r="F945" s="180"/>
      <c r="G945" s="180"/>
      <c r="H945" s="180"/>
      <c r="I945" s="180"/>
      <c r="J945" s="180"/>
      <c r="K945" s="180"/>
      <c r="L945" s="180"/>
      <c r="M945" s="180"/>
      <c r="N945" s="180"/>
      <c r="O945" s="180"/>
      <c r="P945" s="180"/>
      <c r="Q945" s="180"/>
      <c r="R945" s="180"/>
      <c r="S945" s="180"/>
      <c r="T945" s="180"/>
      <c r="U945" s="180"/>
      <c r="V945" s="180"/>
      <c r="W945" s="180"/>
      <c r="X945" s="180"/>
      <c r="Y945" s="180"/>
    </row>
    <row r="946" spans="1:25" ht="12.75">
      <c r="A946" s="175"/>
      <c r="B946" s="180"/>
      <c r="C946" s="180"/>
      <c r="D946" s="180"/>
      <c r="E946" s="180"/>
      <c r="F946" s="180"/>
      <c r="G946" s="180"/>
      <c r="H946" s="180"/>
      <c r="I946" s="180"/>
      <c r="J946" s="180"/>
      <c r="K946" s="180"/>
      <c r="L946" s="180"/>
      <c r="M946" s="180"/>
      <c r="N946" s="180"/>
      <c r="O946" s="180"/>
      <c r="P946" s="180"/>
      <c r="Q946" s="180"/>
      <c r="R946" s="180"/>
      <c r="S946" s="180"/>
      <c r="T946" s="180"/>
      <c r="U946" s="180"/>
      <c r="V946" s="180"/>
      <c r="W946" s="180"/>
      <c r="X946" s="180"/>
      <c r="Y946" s="180"/>
    </row>
    <row r="947" spans="1:25" ht="12.75">
      <c r="A947" s="175"/>
      <c r="B947" s="180"/>
      <c r="C947" s="180"/>
      <c r="D947" s="180"/>
      <c r="E947" s="180"/>
      <c r="F947" s="180"/>
      <c r="G947" s="180"/>
      <c r="H947" s="180"/>
      <c r="I947" s="180"/>
      <c r="J947" s="180"/>
      <c r="K947" s="180"/>
      <c r="L947" s="180"/>
      <c r="M947" s="180"/>
      <c r="N947" s="180"/>
      <c r="O947" s="180"/>
      <c r="P947" s="180"/>
      <c r="Q947" s="180"/>
      <c r="R947" s="180"/>
      <c r="S947" s="180"/>
      <c r="T947" s="180"/>
      <c r="U947" s="180"/>
      <c r="V947" s="180"/>
      <c r="W947" s="180"/>
      <c r="X947" s="180"/>
      <c r="Y947" s="180"/>
    </row>
    <row r="948" spans="1:25" ht="12.75">
      <c r="A948" s="175"/>
      <c r="B948" s="180"/>
      <c r="C948" s="180"/>
      <c r="D948" s="180"/>
      <c r="E948" s="180"/>
      <c r="F948" s="180"/>
      <c r="G948" s="180"/>
      <c r="H948" s="180"/>
      <c r="I948" s="180"/>
      <c r="J948" s="180"/>
      <c r="K948" s="180"/>
      <c r="L948" s="180"/>
      <c r="M948" s="180"/>
      <c r="N948" s="180"/>
      <c r="O948" s="180"/>
      <c r="P948" s="180"/>
      <c r="Q948" s="180"/>
      <c r="R948" s="180"/>
      <c r="S948" s="180"/>
      <c r="T948" s="180"/>
      <c r="U948" s="180"/>
      <c r="V948" s="180"/>
      <c r="W948" s="180"/>
      <c r="X948" s="180"/>
      <c r="Y948" s="180"/>
    </row>
    <row r="949" spans="1:25" ht="12.75">
      <c r="A949" s="175"/>
      <c r="B949" s="180"/>
      <c r="C949" s="180"/>
      <c r="D949" s="180"/>
      <c r="E949" s="180"/>
      <c r="F949" s="180"/>
      <c r="G949" s="180"/>
      <c r="H949" s="180"/>
      <c r="I949" s="180"/>
      <c r="J949" s="180"/>
      <c r="K949" s="180"/>
      <c r="L949" s="180"/>
      <c r="M949" s="180"/>
      <c r="N949" s="180"/>
      <c r="O949" s="180"/>
      <c r="P949" s="180"/>
      <c r="Q949" s="180"/>
      <c r="R949" s="180"/>
      <c r="S949" s="180"/>
      <c r="T949" s="180"/>
      <c r="U949" s="180"/>
      <c r="V949" s="180"/>
      <c r="W949" s="180"/>
      <c r="X949" s="180"/>
      <c r="Y949" s="180"/>
    </row>
    <row r="950" spans="1:25" ht="12.75">
      <c r="A950" s="175"/>
      <c r="B950" s="180"/>
      <c r="C950" s="180"/>
      <c r="D950" s="180"/>
      <c r="E950" s="180"/>
      <c r="F950" s="180"/>
      <c r="G950" s="180"/>
      <c r="H950" s="180"/>
      <c r="I950" s="180"/>
      <c r="J950" s="180"/>
      <c r="K950" s="180"/>
      <c r="L950" s="180"/>
      <c r="M950" s="180"/>
      <c r="N950" s="180"/>
      <c r="O950" s="180"/>
      <c r="P950" s="180"/>
      <c r="Q950" s="180"/>
      <c r="R950" s="180"/>
      <c r="S950" s="180"/>
      <c r="T950" s="180"/>
      <c r="U950" s="180"/>
      <c r="V950" s="180"/>
      <c r="W950" s="180"/>
      <c r="X950" s="180"/>
      <c r="Y950" s="180"/>
    </row>
    <row r="951" spans="1:25" ht="12.75">
      <c r="A951" s="175"/>
      <c r="B951" s="180"/>
      <c r="C951" s="180"/>
      <c r="D951" s="180"/>
      <c r="E951" s="180"/>
      <c r="F951" s="180"/>
      <c r="G951" s="180"/>
      <c r="H951" s="180"/>
      <c r="I951" s="180"/>
      <c r="J951" s="180"/>
      <c r="K951" s="180"/>
      <c r="L951" s="180"/>
      <c r="M951" s="180"/>
      <c r="N951" s="180"/>
      <c r="O951" s="180"/>
      <c r="P951" s="180"/>
      <c r="Q951" s="180"/>
      <c r="R951" s="180"/>
      <c r="S951" s="180"/>
      <c r="T951" s="180"/>
      <c r="U951" s="180"/>
      <c r="V951" s="180"/>
      <c r="W951" s="180"/>
      <c r="X951" s="180"/>
      <c r="Y951" s="180"/>
    </row>
    <row r="952" spans="1:25" ht="12.75">
      <c r="A952" s="175"/>
      <c r="B952" s="180"/>
      <c r="C952" s="180"/>
      <c r="D952" s="180"/>
      <c r="E952" s="180"/>
      <c r="F952" s="180"/>
      <c r="G952" s="180"/>
      <c r="H952" s="180"/>
      <c r="I952" s="180"/>
      <c r="J952" s="180"/>
      <c r="K952" s="180"/>
      <c r="L952" s="180"/>
      <c r="M952" s="180"/>
      <c r="N952" s="180"/>
      <c r="O952" s="180"/>
      <c r="P952" s="180"/>
      <c r="Q952" s="180"/>
      <c r="R952" s="180"/>
      <c r="S952" s="180"/>
      <c r="T952" s="180"/>
      <c r="U952" s="180"/>
      <c r="V952" s="180"/>
      <c r="W952" s="180"/>
      <c r="X952" s="180"/>
      <c r="Y952" s="180"/>
    </row>
    <row r="953" spans="1:25" ht="12.75">
      <c r="A953" s="175"/>
      <c r="B953" s="180"/>
      <c r="C953" s="180"/>
      <c r="D953" s="180"/>
      <c r="E953" s="180"/>
      <c r="F953" s="180"/>
      <c r="G953" s="180"/>
      <c r="H953" s="180"/>
      <c r="I953" s="180"/>
      <c r="J953" s="180"/>
      <c r="K953" s="180"/>
      <c r="L953" s="180"/>
      <c r="M953" s="180"/>
      <c r="N953" s="180"/>
      <c r="O953" s="180"/>
      <c r="P953" s="180"/>
      <c r="Q953" s="180"/>
      <c r="R953" s="180"/>
      <c r="S953" s="180"/>
      <c r="T953" s="180"/>
      <c r="U953" s="180"/>
      <c r="V953" s="180"/>
      <c r="W953" s="180"/>
      <c r="X953" s="180"/>
      <c r="Y953" s="180"/>
    </row>
    <row r="954" spans="1:25" ht="12.75">
      <c r="A954" s="175"/>
      <c r="B954" s="180"/>
      <c r="C954" s="180"/>
      <c r="D954" s="180"/>
      <c r="E954" s="180"/>
      <c r="F954" s="180"/>
      <c r="G954" s="180"/>
      <c r="H954" s="180"/>
      <c r="I954" s="180"/>
      <c r="J954" s="180"/>
      <c r="K954" s="180"/>
      <c r="L954" s="180"/>
      <c r="M954" s="180"/>
      <c r="N954" s="180"/>
      <c r="O954" s="180"/>
      <c r="P954" s="180"/>
      <c r="Q954" s="180"/>
      <c r="R954" s="180"/>
      <c r="S954" s="180"/>
      <c r="T954" s="180"/>
      <c r="U954" s="180"/>
      <c r="V954" s="180"/>
      <c r="W954" s="180"/>
      <c r="X954" s="180"/>
      <c r="Y954" s="180"/>
    </row>
    <row r="955" spans="1:25" ht="12.75">
      <c r="A955" s="175"/>
      <c r="B955" s="180"/>
      <c r="C955" s="180"/>
      <c r="D955" s="180"/>
      <c r="E955" s="180"/>
      <c r="F955" s="180"/>
      <c r="G955" s="180"/>
      <c r="H955" s="180"/>
      <c r="I955" s="180"/>
      <c r="J955" s="180"/>
      <c r="K955" s="180"/>
      <c r="L955" s="180"/>
      <c r="M955" s="180"/>
      <c r="N955" s="180"/>
      <c r="O955" s="180"/>
      <c r="P955" s="180"/>
      <c r="Q955" s="180"/>
      <c r="R955" s="180"/>
      <c r="S955" s="180"/>
      <c r="T955" s="180"/>
      <c r="U955" s="180"/>
      <c r="V955" s="180"/>
      <c r="W955" s="180"/>
      <c r="X955" s="180"/>
      <c r="Y955" s="180"/>
    </row>
    <row r="956" spans="1:25" ht="12.75">
      <c r="A956" s="175"/>
      <c r="B956" s="180"/>
      <c r="C956" s="180"/>
      <c r="D956" s="180"/>
      <c r="E956" s="180"/>
      <c r="F956" s="180"/>
      <c r="G956" s="180"/>
      <c r="H956" s="180"/>
      <c r="I956" s="180"/>
      <c r="J956" s="180"/>
      <c r="K956" s="180"/>
      <c r="L956" s="180"/>
      <c r="M956" s="180"/>
      <c r="N956" s="180"/>
      <c r="O956" s="180"/>
      <c r="P956" s="180"/>
      <c r="Q956" s="180"/>
      <c r="R956" s="180"/>
      <c r="S956" s="180"/>
      <c r="T956" s="180"/>
      <c r="U956" s="180"/>
      <c r="V956" s="180"/>
      <c r="W956" s="180"/>
      <c r="X956" s="180"/>
      <c r="Y956" s="180"/>
    </row>
    <row r="957" spans="1:25" ht="12.75">
      <c r="A957" s="175"/>
      <c r="B957" s="180"/>
      <c r="C957" s="180"/>
      <c r="D957" s="180"/>
      <c r="E957" s="180"/>
      <c r="F957" s="180"/>
      <c r="G957" s="180"/>
      <c r="H957" s="180"/>
      <c r="I957" s="180"/>
      <c r="J957" s="180"/>
      <c r="K957" s="180"/>
      <c r="L957" s="180"/>
      <c r="M957" s="180"/>
      <c r="N957" s="180"/>
      <c r="O957" s="180"/>
      <c r="P957" s="180"/>
      <c r="Q957" s="180"/>
      <c r="R957" s="180"/>
      <c r="S957" s="180"/>
      <c r="T957" s="180"/>
      <c r="U957" s="180"/>
      <c r="V957" s="180"/>
      <c r="W957" s="180"/>
      <c r="X957" s="180"/>
      <c r="Y957" s="180"/>
    </row>
    <row r="958" spans="1:25" ht="12.75">
      <c r="A958" s="175"/>
      <c r="B958" s="180"/>
      <c r="C958" s="180"/>
      <c r="D958" s="180"/>
      <c r="E958" s="180"/>
      <c r="F958" s="180"/>
      <c r="G958" s="180"/>
      <c r="H958" s="180"/>
      <c r="I958" s="180"/>
      <c r="J958" s="180"/>
      <c r="K958" s="180"/>
      <c r="L958" s="180"/>
      <c r="M958" s="180"/>
      <c r="N958" s="180"/>
      <c r="O958" s="180"/>
      <c r="P958" s="180"/>
      <c r="Q958" s="180"/>
      <c r="R958" s="180"/>
      <c r="S958" s="180"/>
      <c r="T958" s="180"/>
      <c r="U958" s="180"/>
      <c r="V958" s="180"/>
      <c r="W958" s="180"/>
      <c r="X958" s="180"/>
      <c r="Y958" s="180"/>
    </row>
    <row r="959" spans="1:25" ht="12.75">
      <c r="A959" s="175"/>
      <c r="B959" s="180"/>
      <c r="C959" s="180"/>
      <c r="D959" s="180"/>
      <c r="E959" s="180"/>
      <c r="F959" s="180"/>
      <c r="G959" s="180"/>
      <c r="H959" s="180"/>
      <c r="I959" s="180"/>
      <c r="J959" s="180"/>
      <c r="K959" s="180"/>
      <c r="L959" s="180"/>
      <c r="M959" s="180"/>
      <c r="N959" s="180"/>
      <c r="O959" s="180"/>
      <c r="P959" s="180"/>
      <c r="Q959" s="180"/>
      <c r="R959" s="180"/>
      <c r="S959" s="180"/>
      <c r="T959" s="180"/>
      <c r="U959" s="180"/>
      <c r="V959" s="180"/>
      <c r="W959" s="180"/>
      <c r="X959" s="180"/>
      <c r="Y959" s="180"/>
    </row>
    <row r="960" spans="1:25" ht="12.75">
      <c r="A960" s="175"/>
      <c r="B960" s="180"/>
      <c r="C960" s="180"/>
      <c r="D960" s="180"/>
      <c r="E960" s="180"/>
      <c r="F960" s="180"/>
      <c r="G960" s="180"/>
      <c r="H960" s="180"/>
      <c r="I960" s="180"/>
      <c r="J960" s="180"/>
      <c r="K960" s="180"/>
      <c r="L960" s="180"/>
      <c r="M960" s="180"/>
      <c r="N960" s="180"/>
      <c r="O960" s="180"/>
      <c r="P960" s="180"/>
      <c r="Q960" s="180"/>
      <c r="R960" s="180"/>
      <c r="S960" s="180"/>
      <c r="T960" s="180"/>
      <c r="U960" s="180"/>
      <c r="V960" s="180"/>
      <c r="W960" s="180"/>
      <c r="X960" s="180"/>
      <c r="Y960" s="180"/>
    </row>
    <row r="961" spans="1:25" ht="12.75">
      <c r="A961" s="175"/>
      <c r="B961" s="180"/>
      <c r="C961" s="180"/>
      <c r="D961" s="180"/>
      <c r="E961" s="180"/>
      <c r="F961" s="180"/>
      <c r="G961" s="180"/>
      <c r="H961" s="180"/>
      <c r="I961" s="180"/>
      <c r="J961" s="180"/>
      <c r="K961" s="180"/>
      <c r="L961" s="180"/>
      <c r="M961" s="180"/>
      <c r="N961" s="180"/>
      <c r="O961" s="180"/>
      <c r="P961" s="180"/>
      <c r="Q961" s="180"/>
      <c r="R961" s="180"/>
      <c r="S961" s="180"/>
      <c r="T961" s="180"/>
      <c r="U961" s="180"/>
      <c r="V961" s="180"/>
      <c r="W961" s="180"/>
      <c r="X961" s="180"/>
      <c r="Y961" s="180"/>
    </row>
    <row r="962" spans="1:25" ht="12.75">
      <c r="A962" s="175"/>
      <c r="B962" s="180"/>
      <c r="C962" s="180"/>
      <c r="D962" s="180"/>
      <c r="E962" s="180"/>
      <c r="F962" s="180"/>
      <c r="G962" s="180"/>
      <c r="H962" s="180"/>
      <c r="I962" s="180"/>
      <c r="J962" s="180"/>
      <c r="K962" s="180"/>
      <c r="L962" s="180"/>
      <c r="M962" s="180"/>
      <c r="N962" s="180"/>
      <c r="O962" s="180"/>
      <c r="P962" s="180"/>
      <c r="Q962" s="180"/>
      <c r="R962" s="180"/>
      <c r="S962" s="180"/>
      <c r="T962" s="180"/>
      <c r="U962" s="180"/>
      <c r="V962" s="180"/>
      <c r="W962" s="180"/>
      <c r="X962" s="180"/>
      <c r="Y962" s="180"/>
    </row>
    <row r="963" spans="1:25" ht="12.75">
      <c r="A963" s="175"/>
      <c r="B963" s="180"/>
      <c r="C963" s="180"/>
      <c r="D963" s="180"/>
      <c r="E963" s="180"/>
      <c r="F963" s="180"/>
      <c r="G963" s="180"/>
      <c r="H963" s="180"/>
      <c r="I963" s="180"/>
      <c r="J963" s="180"/>
      <c r="K963" s="180"/>
      <c r="L963" s="180"/>
      <c r="M963" s="180"/>
      <c r="N963" s="180"/>
      <c r="O963" s="180"/>
      <c r="P963" s="180"/>
      <c r="Q963" s="180"/>
      <c r="R963" s="180"/>
      <c r="S963" s="180"/>
      <c r="T963" s="180"/>
      <c r="U963" s="180"/>
      <c r="V963" s="180"/>
      <c r="W963" s="180"/>
      <c r="X963" s="180"/>
      <c r="Y963" s="180"/>
    </row>
    <row r="964" spans="1:25" ht="12.75">
      <c r="A964" s="175"/>
      <c r="B964" s="180"/>
      <c r="C964" s="180"/>
      <c r="D964" s="180"/>
      <c r="E964" s="180"/>
      <c r="F964" s="180"/>
      <c r="G964" s="180"/>
      <c r="H964" s="180"/>
      <c r="I964" s="180"/>
      <c r="J964" s="180"/>
      <c r="K964" s="180"/>
      <c r="L964" s="180"/>
      <c r="M964" s="180"/>
      <c r="N964" s="180"/>
      <c r="O964" s="180"/>
      <c r="P964" s="180"/>
      <c r="Q964" s="180"/>
      <c r="R964" s="180"/>
      <c r="S964" s="180"/>
      <c r="T964" s="180"/>
      <c r="U964" s="180"/>
      <c r="V964" s="180"/>
      <c r="W964" s="180"/>
      <c r="X964" s="180"/>
      <c r="Y964" s="180"/>
    </row>
    <row r="965" spans="1:25" ht="12.75">
      <c r="A965" s="175"/>
      <c r="B965" s="180"/>
      <c r="C965" s="180"/>
      <c r="D965" s="180"/>
      <c r="E965" s="180"/>
      <c r="F965" s="180"/>
      <c r="G965" s="180"/>
      <c r="H965" s="180"/>
      <c r="I965" s="180"/>
      <c r="J965" s="180"/>
      <c r="K965" s="180"/>
      <c r="L965" s="180"/>
      <c r="M965" s="180"/>
      <c r="N965" s="180"/>
      <c r="O965" s="180"/>
      <c r="P965" s="180"/>
      <c r="Q965" s="180"/>
      <c r="R965" s="180"/>
      <c r="S965" s="180"/>
      <c r="T965" s="180"/>
      <c r="U965" s="180"/>
      <c r="V965" s="180"/>
      <c r="W965" s="180"/>
      <c r="X965" s="180"/>
      <c r="Y965" s="180"/>
    </row>
    <row r="966" spans="1:25" ht="12.75">
      <c r="A966" s="175"/>
      <c r="B966" s="180"/>
      <c r="C966" s="180"/>
      <c r="D966" s="180"/>
      <c r="E966" s="180"/>
      <c r="F966" s="180"/>
      <c r="G966" s="180"/>
      <c r="H966" s="180"/>
      <c r="I966" s="180"/>
      <c r="J966" s="180"/>
      <c r="K966" s="180"/>
      <c r="L966" s="180"/>
      <c r="M966" s="180"/>
      <c r="N966" s="180"/>
      <c r="O966" s="180"/>
      <c r="P966" s="180"/>
      <c r="Q966" s="180"/>
      <c r="R966" s="180"/>
      <c r="S966" s="180"/>
      <c r="T966" s="180"/>
      <c r="U966" s="180"/>
      <c r="V966" s="180"/>
      <c r="W966" s="180"/>
      <c r="X966" s="180"/>
      <c r="Y966" s="180"/>
    </row>
    <row r="967" spans="1:25" ht="12.75">
      <c r="A967" s="133"/>
      <c r="B967" s="187"/>
      <c r="C967" s="187"/>
      <c r="D967" s="187"/>
      <c r="E967" s="187"/>
      <c r="F967" s="187"/>
      <c r="G967" s="187"/>
      <c r="H967" s="187"/>
      <c r="I967" s="187"/>
      <c r="J967" s="187"/>
      <c r="K967" s="187"/>
      <c r="L967" s="187"/>
      <c r="M967" s="187"/>
      <c r="N967" s="187"/>
      <c r="O967" s="187"/>
      <c r="P967" s="187"/>
      <c r="Q967" s="187"/>
      <c r="R967" s="187"/>
      <c r="S967" s="187"/>
      <c r="T967" s="187"/>
      <c r="U967" s="187"/>
      <c r="V967" s="187"/>
      <c r="W967" s="187"/>
      <c r="X967" s="187"/>
      <c r="Y967" s="187"/>
    </row>
    <row r="968" spans="1:25" ht="12.75">
      <c r="A968" s="133"/>
      <c r="B968" s="187"/>
      <c r="C968" s="187"/>
      <c r="D968" s="187"/>
      <c r="E968" s="187"/>
      <c r="F968" s="187"/>
      <c r="G968" s="187"/>
      <c r="H968" s="187"/>
      <c r="I968" s="187"/>
      <c r="J968" s="187"/>
      <c r="K968" s="187"/>
      <c r="L968" s="187"/>
      <c r="M968" s="187"/>
      <c r="N968" s="187"/>
      <c r="O968" s="187"/>
      <c r="P968" s="187"/>
      <c r="Q968" s="187"/>
      <c r="R968" s="187"/>
      <c r="S968" s="187"/>
      <c r="T968" s="187"/>
      <c r="U968" s="187"/>
      <c r="V968" s="187"/>
      <c r="W968" s="187"/>
      <c r="X968" s="187"/>
      <c r="Y968" s="187"/>
    </row>
    <row r="969" spans="1:25" ht="12.75">
      <c r="A969" s="133"/>
      <c r="B969" s="187"/>
      <c r="C969" s="187"/>
      <c r="D969" s="187"/>
      <c r="E969" s="187"/>
      <c r="F969" s="187"/>
      <c r="G969" s="187"/>
      <c r="H969" s="187"/>
      <c r="I969" s="187"/>
      <c r="J969" s="187"/>
      <c r="K969" s="187"/>
      <c r="L969" s="187"/>
      <c r="M969" s="187"/>
      <c r="N969" s="187"/>
      <c r="O969" s="187"/>
      <c r="P969" s="187"/>
      <c r="Q969" s="187"/>
      <c r="R969" s="187"/>
      <c r="S969" s="187"/>
      <c r="T969" s="187"/>
      <c r="U969" s="187"/>
      <c r="V969" s="187"/>
      <c r="W969" s="187"/>
      <c r="X969" s="187"/>
      <c r="Y969" s="187"/>
    </row>
    <row r="970" spans="1:25" ht="12.75">
      <c r="A970" s="133"/>
      <c r="B970" s="187"/>
      <c r="C970" s="187"/>
      <c r="D970" s="187"/>
      <c r="E970" s="187"/>
      <c r="F970" s="187"/>
      <c r="G970" s="187"/>
      <c r="H970" s="187"/>
      <c r="I970" s="187"/>
      <c r="J970" s="187"/>
      <c r="K970" s="187"/>
      <c r="L970" s="187"/>
      <c r="M970" s="187"/>
      <c r="N970" s="187"/>
      <c r="O970" s="187"/>
      <c r="P970" s="187"/>
      <c r="Q970" s="187"/>
      <c r="R970" s="187"/>
      <c r="S970" s="187"/>
      <c r="T970" s="187"/>
      <c r="U970" s="187"/>
      <c r="V970" s="187"/>
      <c r="W970" s="187"/>
      <c r="X970" s="187"/>
      <c r="Y970" s="187"/>
    </row>
    <row r="971" spans="1:25" ht="12.75">
      <c r="A971" s="133"/>
      <c r="B971" s="187"/>
      <c r="C971" s="187"/>
      <c r="D971" s="187"/>
      <c r="E971" s="187"/>
      <c r="F971" s="187"/>
      <c r="G971" s="187"/>
      <c r="H971" s="187"/>
      <c r="I971" s="187"/>
      <c r="J971" s="187"/>
      <c r="K971" s="187"/>
      <c r="L971" s="187"/>
      <c r="M971" s="187"/>
      <c r="N971" s="187"/>
      <c r="O971" s="187"/>
      <c r="P971" s="187"/>
      <c r="Q971" s="187"/>
      <c r="R971" s="187"/>
      <c r="S971" s="187"/>
      <c r="T971" s="187"/>
      <c r="U971" s="187"/>
      <c r="V971" s="187"/>
      <c r="W971" s="187"/>
      <c r="X971" s="187"/>
      <c r="Y971" s="187"/>
    </row>
    <row r="972" spans="1:25" ht="12.75">
      <c r="A972" s="133"/>
      <c r="B972" s="187"/>
      <c r="C972" s="187"/>
      <c r="D972" s="187"/>
      <c r="E972" s="187"/>
      <c r="F972" s="187"/>
      <c r="G972" s="187"/>
      <c r="H972" s="187"/>
      <c r="I972" s="187"/>
      <c r="J972" s="187"/>
      <c r="K972" s="187"/>
      <c r="L972" s="187"/>
      <c r="M972" s="187"/>
      <c r="N972" s="187"/>
      <c r="O972" s="187"/>
      <c r="P972" s="187"/>
      <c r="Q972" s="187"/>
      <c r="R972" s="187"/>
      <c r="S972" s="187"/>
      <c r="T972" s="187"/>
      <c r="U972" s="187"/>
      <c r="V972" s="187"/>
      <c r="W972" s="187"/>
      <c r="X972" s="187"/>
      <c r="Y972" s="187"/>
    </row>
    <row r="973" spans="1:25" ht="12.75">
      <c r="A973" s="133"/>
      <c r="B973" s="187"/>
      <c r="C973" s="187"/>
      <c r="D973" s="187"/>
      <c r="E973" s="187"/>
      <c r="F973" s="187"/>
      <c r="G973" s="187"/>
      <c r="H973" s="187"/>
      <c r="I973" s="187"/>
      <c r="J973" s="187"/>
      <c r="K973" s="187"/>
      <c r="L973" s="187"/>
      <c r="M973" s="187"/>
      <c r="N973" s="187"/>
      <c r="O973" s="187"/>
      <c r="P973" s="187"/>
      <c r="Q973" s="187"/>
      <c r="R973" s="187"/>
      <c r="S973" s="187"/>
      <c r="T973" s="187"/>
      <c r="U973" s="187"/>
      <c r="V973" s="187"/>
      <c r="W973" s="187"/>
      <c r="X973" s="187"/>
      <c r="Y973" s="187"/>
    </row>
    <row r="974" spans="1:25" ht="12.75">
      <c r="A974" s="133"/>
      <c r="B974" s="187"/>
      <c r="C974" s="187"/>
      <c r="D974" s="187"/>
      <c r="E974" s="187"/>
      <c r="F974" s="187"/>
      <c r="G974" s="187"/>
      <c r="H974" s="187"/>
      <c r="I974" s="187"/>
      <c r="J974" s="187"/>
      <c r="K974" s="187"/>
      <c r="L974" s="187"/>
      <c r="M974" s="187"/>
      <c r="N974" s="187"/>
      <c r="O974" s="187"/>
      <c r="P974" s="187"/>
      <c r="Q974" s="187"/>
      <c r="R974" s="187"/>
      <c r="S974" s="187"/>
      <c r="T974" s="187"/>
      <c r="U974" s="187"/>
      <c r="V974" s="187"/>
      <c r="W974" s="187"/>
      <c r="X974" s="187"/>
      <c r="Y974" s="187"/>
    </row>
    <row r="975" spans="1:25" ht="12.75">
      <c r="A975" s="133"/>
      <c r="B975" s="187"/>
      <c r="C975" s="187"/>
      <c r="D975" s="187"/>
      <c r="E975" s="187"/>
      <c r="F975" s="187"/>
      <c r="G975" s="187"/>
      <c r="H975" s="187"/>
      <c r="I975" s="187"/>
      <c r="J975" s="187"/>
      <c r="K975" s="187"/>
      <c r="L975" s="187"/>
      <c r="M975" s="187"/>
      <c r="N975" s="187"/>
      <c r="O975" s="187"/>
      <c r="P975" s="187"/>
      <c r="Q975" s="187"/>
      <c r="R975" s="187"/>
      <c r="S975" s="187"/>
      <c r="T975" s="187"/>
      <c r="U975" s="187"/>
      <c r="V975" s="187"/>
      <c r="W975" s="187"/>
      <c r="X975" s="187"/>
      <c r="Y975" s="187"/>
    </row>
    <row r="976" spans="1:25" ht="12.75">
      <c r="A976" s="133"/>
      <c r="B976" s="187"/>
      <c r="C976" s="187"/>
      <c r="D976" s="187"/>
      <c r="E976" s="187"/>
      <c r="F976" s="187"/>
      <c r="G976" s="187"/>
      <c r="H976" s="187"/>
      <c r="I976" s="187"/>
      <c r="J976" s="187"/>
      <c r="K976" s="187"/>
      <c r="L976" s="187"/>
      <c r="M976" s="187"/>
      <c r="N976" s="187"/>
      <c r="O976" s="187"/>
      <c r="P976" s="187"/>
      <c r="Q976" s="187"/>
      <c r="R976" s="187"/>
      <c r="S976" s="187"/>
      <c r="T976" s="187"/>
      <c r="U976" s="187"/>
      <c r="V976" s="187"/>
      <c r="W976" s="187"/>
      <c r="X976" s="187"/>
      <c r="Y976" s="187"/>
    </row>
    <row r="977" spans="1:25" ht="12.75">
      <c r="A977" s="133"/>
      <c r="B977" s="187"/>
      <c r="C977" s="187"/>
      <c r="D977" s="187"/>
      <c r="E977" s="187"/>
      <c r="F977" s="187"/>
      <c r="G977" s="187"/>
      <c r="H977" s="187"/>
      <c r="I977" s="187"/>
      <c r="J977" s="187"/>
      <c r="K977" s="187"/>
      <c r="L977" s="187"/>
      <c r="M977" s="187"/>
      <c r="N977" s="187"/>
      <c r="O977" s="187"/>
      <c r="P977" s="187"/>
      <c r="Q977" s="187"/>
      <c r="R977" s="187"/>
      <c r="S977" s="187"/>
      <c r="T977" s="187"/>
      <c r="U977" s="187"/>
      <c r="V977" s="187"/>
      <c r="W977" s="187"/>
      <c r="X977" s="187"/>
      <c r="Y977" s="187"/>
    </row>
    <row r="978" spans="1:25" ht="12.75">
      <c r="A978" s="133"/>
      <c r="B978" s="187"/>
      <c r="C978" s="187"/>
      <c r="D978" s="187"/>
      <c r="E978" s="187"/>
      <c r="F978" s="187"/>
      <c r="G978" s="187"/>
      <c r="H978" s="187"/>
      <c r="I978" s="187"/>
      <c r="J978" s="187"/>
      <c r="K978" s="187"/>
      <c r="L978" s="187"/>
      <c r="M978" s="187"/>
      <c r="N978" s="187"/>
      <c r="O978" s="187"/>
      <c r="P978" s="187"/>
      <c r="Q978" s="187"/>
      <c r="R978" s="187"/>
      <c r="S978" s="187"/>
      <c r="T978" s="187"/>
      <c r="U978" s="187"/>
      <c r="V978" s="187"/>
      <c r="W978" s="187"/>
      <c r="X978" s="187"/>
      <c r="Y978" s="187"/>
    </row>
    <row r="979" spans="1:25" ht="12.75">
      <c r="A979" s="133"/>
      <c r="B979" s="187"/>
      <c r="C979" s="187"/>
      <c r="D979" s="187"/>
      <c r="E979" s="187"/>
      <c r="F979" s="187"/>
      <c r="G979" s="187"/>
      <c r="H979" s="187"/>
      <c r="I979" s="187"/>
      <c r="J979" s="187"/>
      <c r="K979" s="187"/>
      <c r="L979" s="187"/>
      <c r="M979" s="187"/>
      <c r="N979" s="187"/>
      <c r="O979" s="187"/>
      <c r="P979" s="187"/>
      <c r="Q979" s="187"/>
      <c r="R979" s="187"/>
      <c r="S979" s="187"/>
      <c r="T979" s="187"/>
      <c r="U979" s="187"/>
      <c r="V979" s="187"/>
      <c r="W979" s="187"/>
      <c r="X979" s="187"/>
      <c r="Y979" s="187"/>
    </row>
    <row r="980" spans="1:25" ht="12.75">
      <c r="A980" s="133"/>
      <c r="B980" s="187"/>
      <c r="C980" s="187"/>
      <c r="D980" s="187"/>
      <c r="E980" s="187"/>
      <c r="F980" s="187"/>
      <c r="G980" s="187"/>
      <c r="H980" s="187"/>
      <c r="I980" s="187"/>
      <c r="J980" s="187"/>
      <c r="K980" s="187"/>
      <c r="L980" s="187"/>
      <c r="M980" s="187"/>
      <c r="N980" s="187"/>
      <c r="O980" s="187"/>
      <c r="P980" s="187"/>
      <c r="Q980" s="187"/>
      <c r="R980" s="187"/>
      <c r="S980" s="187"/>
      <c r="T980" s="187"/>
      <c r="U980" s="187"/>
      <c r="V980" s="187"/>
      <c r="W980" s="187"/>
      <c r="X980" s="187"/>
      <c r="Y980" s="187"/>
    </row>
    <row r="981" spans="1:25" ht="12.75">
      <c r="A981" s="133"/>
      <c r="B981" s="187"/>
      <c r="C981" s="187"/>
      <c r="D981" s="187"/>
      <c r="E981" s="187"/>
      <c r="F981" s="187"/>
      <c r="G981" s="187"/>
      <c r="H981" s="187"/>
      <c r="I981" s="187"/>
      <c r="J981" s="187"/>
      <c r="K981" s="187"/>
      <c r="L981" s="187"/>
      <c r="M981" s="187"/>
      <c r="N981" s="187"/>
      <c r="O981" s="187"/>
      <c r="P981" s="187"/>
      <c r="Q981" s="187"/>
      <c r="R981" s="187"/>
      <c r="S981" s="187"/>
      <c r="T981" s="187"/>
      <c r="U981" s="187"/>
      <c r="V981" s="187"/>
      <c r="W981" s="187"/>
      <c r="X981" s="187"/>
      <c r="Y981" s="187"/>
    </row>
    <row r="982" spans="1:25" ht="12.75">
      <c r="A982" s="133"/>
      <c r="B982" s="187"/>
      <c r="C982" s="187"/>
      <c r="D982" s="187"/>
      <c r="E982" s="187"/>
      <c r="F982" s="187"/>
      <c r="G982" s="187"/>
      <c r="H982" s="187"/>
      <c r="I982" s="187"/>
      <c r="J982" s="187"/>
      <c r="K982" s="187"/>
      <c r="L982" s="187"/>
      <c r="M982" s="187"/>
      <c r="N982" s="187"/>
      <c r="O982" s="187"/>
      <c r="P982" s="187"/>
      <c r="Q982" s="187"/>
      <c r="R982" s="187"/>
      <c r="S982" s="187"/>
      <c r="T982" s="187"/>
      <c r="U982" s="187"/>
      <c r="V982" s="187"/>
      <c r="W982" s="187"/>
      <c r="X982" s="187"/>
      <c r="Y982" s="187"/>
    </row>
    <row r="983" spans="1:25" ht="12.75">
      <c r="A983" s="133"/>
      <c r="B983" s="187"/>
      <c r="C983" s="187"/>
      <c r="D983" s="187"/>
      <c r="E983" s="187"/>
      <c r="F983" s="187"/>
      <c r="G983" s="187"/>
      <c r="H983" s="187"/>
      <c r="I983" s="187"/>
      <c r="J983" s="187"/>
      <c r="K983" s="187"/>
      <c r="L983" s="187"/>
      <c r="M983" s="187"/>
      <c r="N983" s="187"/>
      <c r="O983" s="187"/>
      <c r="P983" s="187"/>
      <c r="Q983" s="187"/>
      <c r="R983" s="187"/>
      <c r="S983" s="187"/>
      <c r="T983" s="187"/>
      <c r="U983" s="187"/>
      <c r="V983" s="187"/>
      <c r="W983" s="187"/>
      <c r="X983" s="187"/>
      <c r="Y983" s="187"/>
    </row>
    <row r="984" spans="1:25" ht="12.75">
      <c r="A984" s="133"/>
      <c r="B984" s="187"/>
      <c r="C984" s="187"/>
      <c r="D984" s="187"/>
      <c r="E984" s="187"/>
      <c r="F984" s="187"/>
      <c r="G984" s="187"/>
      <c r="H984" s="187"/>
      <c r="I984" s="187"/>
      <c r="J984" s="187"/>
      <c r="K984" s="187"/>
      <c r="L984" s="187"/>
      <c r="M984" s="187"/>
      <c r="N984" s="187"/>
      <c r="O984" s="187"/>
      <c r="P984" s="187"/>
      <c r="Q984" s="187"/>
      <c r="R984" s="187"/>
      <c r="S984" s="187"/>
      <c r="T984" s="187"/>
      <c r="U984" s="187"/>
      <c r="V984" s="187"/>
      <c r="W984" s="187"/>
      <c r="X984" s="187"/>
      <c r="Y984" s="187"/>
    </row>
    <row r="985" spans="1:25" ht="12.75">
      <c r="A985" s="133"/>
      <c r="B985" s="187"/>
      <c r="C985" s="187"/>
      <c r="D985" s="187"/>
      <c r="E985" s="187"/>
      <c r="F985" s="187"/>
      <c r="G985" s="187"/>
      <c r="H985" s="187"/>
      <c r="I985" s="187"/>
      <c r="J985" s="187"/>
      <c r="K985" s="187"/>
      <c r="L985" s="187"/>
      <c r="M985" s="187"/>
      <c r="N985" s="187"/>
      <c r="O985" s="187"/>
      <c r="P985" s="187"/>
      <c r="Q985" s="187"/>
      <c r="R985" s="187"/>
      <c r="S985" s="187"/>
      <c r="T985" s="187"/>
      <c r="U985" s="187"/>
      <c r="V985" s="187"/>
      <c r="W985" s="187"/>
      <c r="X985" s="187"/>
      <c r="Y985" s="187"/>
    </row>
    <row r="986" spans="1:25" ht="12.75">
      <c r="A986" s="133"/>
      <c r="B986" s="187"/>
      <c r="C986" s="187"/>
      <c r="D986" s="187"/>
      <c r="E986" s="187"/>
      <c r="F986" s="187"/>
      <c r="G986" s="187"/>
      <c r="H986" s="187"/>
      <c r="I986" s="187"/>
      <c r="J986" s="187"/>
      <c r="K986" s="187"/>
      <c r="L986" s="187"/>
      <c r="M986" s="187"/>
      <c r="N986" s="187"/>
      <c r="O986" s="187"/>
      <c r="P986" s="187"/>
      <c r="Q986" s="187"/>
      <c r="R986" s="187"/>
      <c r="S986" s="187"/>
      <c r="T986" s="187"/>
      <c r="U986" s="187"/>
      <c r="V986" s="187"/>
      <c r="W986" s="187"/>
      <c r="X986" s="187"/>
      <c r="Y986" s="187"/>
    </row>
    <row r="987" spans="1:25" ht="12.75">
      <c r="A987" s="133"/>
      <c r="B987" s="187"/>
      <c r="C987" s="187"/>
      <c r="D987" s="187"/>
      <c r="E987" s="187"/>
      <c r="F987" s="187"/>
      <c r="G987" s="187"/>
      <c r="H987" s="187"/>
      <c r="I987" s="187"/>
      <c r="J987" s="187"/>
      <c r="K987" s="187"/>
      <c r="L987" s="187"/>
      <c r="M987" s="187"/>
      <c r="N987" s="187"/>
      <c r="O987" s="187"/>
      <c r="P987" s="187"/>
      <c r="Q987" s="187"/>
      <c r="R987" s="187"/>
      <c r="S987" s="187"/>
      <c r="T987" s="187"/>
      <c r="U987" s="187"/>
      <c r="V987" s="187"/>
      <c r="W987" s="187"/>
      <c r="X987" s="187"/>
      <c r="Y987" s="187"/>
    </row>
    <row r="988" spans="1:25" ht="12.75">
      <c r="A988" s="133"/>
      <c r="B988" s="187"/>
      <c r="C988" s="187"/>
      <c r="D988" s="187"/>
      <c r="E988" s="187"/>
      <c r="F988" s="187"/>
      <c r="G988" s="187"/>
      <c r="H988" s="187"/>
      <c r="I988" s="187"/>
      <c r="J988" s="187"/>
      <c r="K988" s="187"/>
      <c r="L988" s="187"/>
      <c r="M988" s="187"/>
      <c r="N988" s="187"/>
      <c r="O988" s="187"/>
      <c r="P988" s="187"/>
      <c r="Q988" s="187"/>
      <c r="R988" s="187"/>
      <c r="S988" s="187"/>
      <c r="T988" s="187"/>
      <c r="U988" s="187"/>
      <c r="V988" s="187"/>
      <c r="W988" s="187"/>
      <c r="X988" s="187"/>
      <c r="Y988" s="187"/>
    </row>
    <row r="989" spans="1:25" ht="12.75">
      <c r="A989" s="133"/>
      <c r="B989" s="187"/>
      <c r="C989" s="187"/>
      <c r="D989" s="187"/>
      <c r="E989" s="187"/>
      <c r="F989" s="187"/>
      <c r="G989" s="187"/>
      <c r="H989" s="187"/>
      <c r="I989" s="187"/>
      <c r="J989" s="187"/>
      <c r="K989" s="187"/>
      <c r="L989" s="187"/>
      <c r="M989" s="187"/>
      <c r="N989" s="187"/>
      <c r="O989" s="187"/>
      <c r="P989" s="187"/>
      <c r="Q989" s="187"/>
      <c r="R989" s="187"/>
      <c r="S989" s="187"/>
      <c r="T989" s="187"/>
      <c r="U989" s="187"/>
      <c r="V989" s="187"/>
      <c r="W989" s="187"/>
      <c r="X989" s="187"/>
      <c r="Y989" s="187"/>
    </row>
    <row r="990" spans="1:25" ht="12.75">
      <c r="A990" s="133"/>
      <c r="B990" s="187"/>
      <c r="C990" s="187"/>
      <c r="D990" s="187"/>
      <c r="E990" s="187"/>
      <c r="F990" s="187"/>
      <c r="G990" s="187"/>
      <c r="H990" s="187"/>
      <c r="I990" s="187"/>
      <c r="J990" s="187"/>
      <c r="K990" s="187"/>
      <c r="L990" s="187"/>
      <c r="M990" s="187"/>
      <c r="N990" s="187"/>
      <c r="O990" s="187"/>
      <c r="P990" s="187"/>
      <c r="Q990" s="187"/>
      <c r="R990" s="187"/>
      <c r="S990" s="187"/>
      <c r="T990" s="187"/>
      <c r="U990" s="187"/>
      <c r="V990" s="187"/>
      <c r="W990" s="187"/>
      <c r="X990" s="187"/>
      <c r="Y990" s="187"/>
    </row>
  </sheetData>
  <autoFilter ref="A1:A990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CG52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7109375" defaultRowHeight="15" customHeight="1" outlineLevelCol="1"/>
  <cols>
    <col min="1" max="1" width="36.85546875" customWidth="1"/>
    <col min="2" max="2" width="8.42578125" customWidth="1" collapsed="1"/>
    <col min="3" max="20" width="8.42578125" hidden="1" customWidth="1" outlineLevel="1"/>
    <col min="21" max="21" width="9.85546875" customWidth="1"/>
    <col min="22" max="22" width="37.7109375" customWidth="1"/>
    <col min="23" max="23" width="7.7109375" customWidth="1"/>
    <col min="24" max="41" width="8.42578125" customWidth="1" outlineLevel="1"/>
    <col min="42" max="42" width="9.85546875" customWidth="1"/>
    <col min="43" max="43" width="37.140625" customWidth="1"/>
    <col min="44" max="44" width="9.7109375" customWidth="1"/>
    <col min="45" max="62" width="8.42578125" customWidth="1" outlineLevel="1"/>
    <col min="64" max="64" width="9.85546875" customWidth="1"/>
    <col min="65" max="65" width="34.7109375" customWidth="1"/>
    <col min="66" max="66" width="7.7109375" customWidth="1"/>
    <col min="67" max="84" width="8.7109375" customWidth="1" outlineLevel="1"/>
    <col min="85" max="85" width="9.85546875" customWidth="1"/>
  </cols>
  <sheetData>
    <row r="1" spans="1:85" ht="30.75" customHeight="1">
      <c r="A1" s="188" t="s">
        <v>174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88" t="s">
        <v>175</v>
      </c>
      <c r="W1" s="192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3"/>
      <c r="AQ1" s="188" t="s">
        <v>176</v>
      </c>
      <c r="AR1" s="194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5"/>
      <c r="BL1" s="191"/>
      <c r="BM1" s="188" t="s">
        <v>177</v>
      </c>
      <c r="BN1" s="189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1"/>
    </row>
    <row r="2" spans="1:85" ht="138" customHeight="1">
      <c r="A2" s="196" t="s">
        <v>178</v>
      </c>
      <c r="B2" s="196" t="s">
        <v>179</v>
      </c>
      <c r="C2" s="197" t="s">
        <v>65</v>
      </c>
      <c r="D2" s="198" t="s">
        <v>180</v>
      </c>
      <c r="E2" s="197" t="s">
        <v>181</v>
      </c>
      <c r="F2" s="198" t="s">
        <v>68</v>
      </c>
      <c r="G2" s="197" t="s">
        <v>182</v>
      </c>
      <c r="H2" s="198" t="s">
        <v>183</v>
      </c>
      <c r="I2" s="197" t="s">
        <v>73</v>
      </c>
      <c r="J2" s="198" t="s">
        <v>184</v>
      </c>
      <c r="K2" s="197" t="s">
        <v>185</v>
      </c>
      <c r="L2" s="198" t="s">
        <v>186</v>
      </c>
      <c r="M2" s="197" t="s">
        <v>71</v>
      </c>
      <c r="N2" s="198" t="s">
        <v>187</v>
      </c>
      <c r="O2" s="197" t="s">
        <v>188</v>
      </c>
      <c r="P2" s="198" t="s">
        <v>189</v>
      </c>
      <c r="Q2" s="197" t="s">
        <v>190</v>
      </c>
      <c r="R2" s="198" t="s">
        <v>191</v>
      </c>
      <c r="S2" s="197" t="s">
        <v>192</v>
      </c>
      <c r="T2" s="198" t="s">
        <v>193</v>
      </c>
      <c r="U2" s="196"/>
      <c r="V2" s="196" t="s">
        <v>178</v>
      </c>
      <c r="W2" s="196" t="s">
        <v>179</v>
      </c>
      <c r="X2" s="197" t="s">
        <v>65</v>
      </c>
      <c r="Y2" s="198" t="s">
        <v>180</v>
      </c>
      <c r="Z2" s="197" t="s">
        <v>181</v>
      </c>
      <c r="AA2" s="198" t="s">
        <v>68</v>
      </c>
      <c r="AB2" s="197" t="s">
        <v>182</v>
      </c>
      <c r="AC2" s="198" t="s">
        <v>183</v>
      </c>
      <c r="AD2" s="197" t="s">
        <v>73</v>
      </c>
      <c r="AE2" s="198" t="s">
        <v>184</v>
      </c>
      <c r="AF2" s="197" t="s">
        <v>185</v>
      </c>
      <c r="AG2" s="198" t="s">
        <v>186</v>
      </c>
      <c r="AH2" s="197" t="s">
        <v>71</v>
      </c>
      <c r="AI2" s="198" t="s">
        <v>187</v>
      </c>
      <c r="AJ2" s="197" t="s">
        <v>188</v>
      </c>
      <c r="AK2" s="198" t="s">
        <v>189</v>
      </c>
      <c r="AL2" s="197" t="s">
        <v>190</v>
      </c>
      <c r="AM2" s="198" t="s">
        <v>191</v>
      </c>
      <c r="AN2" s="197" t="s">
        <v>192</v>
      </c>
      <c r="AO2" s="198" t="s">
        <v>193</v>
      </c>
      <c r="AP2" s="198"/>
      <c r="AQ2" s="196" t="s">
        <v>178</v>
      </c>
      <c r="AR2" s="196" t="s">
        <v>179</v>
      </c>
      <c r="AS2" s="197" t="s">
        <v>65</v>
      </c>
      <c r="AT2" s="198" t="s">
        <v>180</v>
      </c>
      <c r="AU2" s="197" t="s">
        <v>181</v>
      </c>
      <c r="AV2" s="198" t="s">
        <v>68</v>
      </c>
      <c r="AW2" s="197" t="s">
        <v>182</v>
      </c>
      <c r="AX2" s="198" t="s">
        <v>183</v>
      </c>
      <c r="AY2" s="197" t="s">
        <v>73</v>
      </c>
      <c r="AZ2" s="198" t="s">
        <v>184</v>
      </c>
      <c r="BA2" s="197" t="s">
        <v>185</v>
      </c>
      <c r="BB2" s="198" t="s">
        <v>186</v>
      </c>
      <c r="BC2" s="197" t="s">
        <v>71</v>
      </c>
      <c r="BD2" s="198" t="s">
        <v>187</v>
      </c>
      <c r="BE2" s="197" t="s">
        <v>188</v>
      </c>
      <c r="BF2" s="198" t="s">
        <v>189</v>
      </c>
      <c r="BG2" s="197" t="s">
        <v>190</v>
      </c>
      <c r="BH2" s="198" t="s">
        <v>191</v>
      </c>
      <c r="BI2" s="197" t="s">
        <v>192</v>
      </c>
      <c r="BJ2" s="198" t="s">
        <v>193</v>
      </c>
      <c r="BK2" s="195"/>
      <c r="BL2" s="196"/>
      <c r="BM2" s="196" t="s">
        <v>178</v>
      </c>
      <c r="BN2" s="196" t="s">
        <v>179</v>
      </c>
      <c r="BO2" s="197" t="s">
        <v>65</v>
      </c>
      <c r="BP2" s="198" t="s">
        <v>180</v>
      </c>
      <c r="BQ2" s="197" t="s">
        <v>181</v>
      </c>
      <c r="BR2" s="198" t="s">
        <v>68</v>
      </c>
      <c r="BS2" s="197" t="s">
        <v>182</v>
      </c>
      <c r="BT2" s="198" t="s">
        <v>183</v>
      </c>
      <c r="BU2" s="197" t="s">
        <v>73</v>
      </c>
      <c r="BV2" s="198" t="s">
        <v>184</v>
      </c>
      <c r="BW2" s="197" t="s">
        <v>185</v>
      </c>
      <c r="BX2" s="198" t="s">
        <v>186</v>
      </c>
      <c r="BY2" s="197" t="s">
        <v>71</v>
      </c>
      <c r="BZ2" s="198" t="s">
        <v>187</v>
      </c>
      <c r="CA2" s="197" t="s">
        <v>188</v>
      </c>
      <c r="CB2" s="198" t="s">
        <v>189</v>
      </c>
      <c r="CC2" s="197" t="s">
        <v>190</v>
      </c>
      <c r="CD2" s="198" t="s">
        <v>191</v>
      </c>
      <c r="CE2" s="197" t="s">
        <v>192</v>
      </c>
      <c r="CF2" s="198" t="s">
        <v>193</v>
      </c>
      <c r="CG2" s="196"/>
    </row>
    <row r="3" spans="1:85" ht="12.75">
      <c r="A3" s="199" t="s">
        <v>194</v>
      </c>
      <c r="B3" s="200" t="s">
        <v>195</v>
      </c>
      <c r="C3" s="201">
        <f t="shared" ref="C3:C41" si="0">0.375*F3</f>
        <v>1258.875</v>
      </c>
      <c r="D3" s="202">
        <f t="shared" ref="D3:D41" si="1">F3*0.4</f>
        <v>1342.8000000000002</v>
      </c>
      <c r="E3" s="201">
        <f t="shared" ref="E3:E8" si="2">F3*0.65</f>
        <v>2182.0500000000002</v>
      </c>
      <c r="F3" s="202">
        <v>3357</v>
      </c>
      <c r="G3" s="201">
        <f t="shared" ref="G3:G41" si="3">F3*1.5</f>
        <v>5035.5</v>
      </c>
      <c r="H3" s="202">
        <f t="shared" ref="H3:H41" si="4">F3*2</f>
        <v>6714</v>
      </c>
      <c r="I3" s="201">
        <v>16185</v>
      </c>
      <c r="J3" s="202">
        <f>I3*0.375</f>
        <v>6069.375</v>
      </c>
      <c r="K3" s="201">
        <f t="shared" ref="K3:K37" si="5">F3*2</f>
        <v>6714</v>
      </c>
      <c r="L3" s="202">
        <f t="shared" ref="L3:L37" si="6">K3*0.375</f>
        <v>2517.75</v>
      </c>
      <c r="M3" s="201" t="s">
        <v>18</v>
      </c>
      <c r="N3" s="202" t="s">
        <v>18</v>
      </c>
      <c r="O3" s="201" t="s">
        <v>18</v>
      </c>
      <c r="P3" s="202" t="s">
        <v>18</v>
      </c>
      <c r="Q3" s="201">
        <v>48554</v>
      </c>
      <c r="R3" s="202">
        <f>Q3*0.375</f>
        <v>18207.75</v>
      </c>
      <c r="S3" s="201" t="s">
        <v>18</v>
      </c>
      <c r="T3" s="202" t="s">
        <v>18</v>
      </c>
      <c r="U3" s="203"/>
      <c r="V3" s="204" t="s">
        <v>196</v>
      </c>
      <c r="W3" s="205" t="s">
        <v>195</v>
      </c>
      <c r="X3" s="201">
        <f t="shared" ref="X3:X43" si="7">AA3*0.375</f>
        <v>348.375</v>
      </c>
      <c r="Y3" s="202">
        <f t="shared" ref="Y3:Y43" si="8">AA3*0.4</f>
        <v>371.6</v>
      </c>
      <c r="Z3" s="201">
        <f t="shared" ref="Z3:Z8" si="9">AA3*0.65</f>
        <v>603.85</v>
      </c>
      <c r="AA3" s="202">
        <v>929</v>
      </c>
      <c r="AB3" s="201">
        <f t="shared" ref="AB3:AB43" si="10">AA3*1.5</f>
        <v>1393.5</v>
      </c>
      <c r="AC3" s="202">
        <f t="shared" ref="AC3:AC43" si="11">AA3*2</f>
        <v>1858</v>
      </c>
      <c r="AD3" s="201" t="s">
        <v>18</v>
      </c>
      <c r="AE3" s="202" t="s">
        <v>18</v>
      </c>
      <c r="AF3" s="201">
        <f t="shared" ref="AF3:AF14" si="12">AA3*2</f>
        <v>1858</v>
      </c>
      <c r="AG3" s="202">
        <f t="shared" ref="AG3:AG7" si="13">AF3*0.3</f>
        <v>557.4</v>
      </c>
      <c r="AH3" s="201" t="s">
        <v>18</v>
      </c>
      <c r="AI3" s="202" t="s">
        <v>18</v>
      </c>
      <c r="AJ3" s="201" t="s">
        <v>18</v>
      </c>
      <c r="AK3" s="202" t="s">
        <v>18</v>
      </c>
      <c r="AL3" s="201" t="s">
        <v>18</v>
      </c>
      <c r="AM3" s="202" t="s">
        <v>18</v>
      </c>
      <c r="AN3" s="201" t="s">
        <v>18</v>
      </c>
      <c r="AO3" s="202" t="s">
        <v>18</v>
      </c>
      <c r="AP3" s="206"/>
      <c r="AQ3" s="204" t="s">
        <v>196</v>
      </c>
      <c r="AR3" s="200" t="s">
        <v>195</v>
      </c>
      <c r="AS3" s="201">
        <f t="shared" ref="AS3:AS42" si="14">AV3*0.375</f>
        <v>294</v>
      </c>
      <c r="AT3" s="202">
        <f t="shared" ref="AT3:AT42" si="15">AV3*0.4</f>
        <v>313.60000000000002</v>
      </c>
      <c r="AU3" s="201">
        <f t="shared" ref="AU3:AU7" si="16">AV3*0.65</f>
        <v>509.6</v>
      </c>
      <c r="AV3" s="202">
        <v>784</v>
      </c>
      <c r="AW3" s="201">
        <f t="shared" ref="AW3:AW42" si="17">AV3*1.15</f>
        <v>901.59999999999991</v>
      </c>
      <c r="AX3" s="202">
        <f t="shared" ref="AX3:AX13" si="18">AV3*2</f>
        <v>1568</v>
      </c>
      <c r="AY3" s="201" t="s">
        <v>18</v>
      </c>
      <c r="AZ3" s="202" t="s">
        <v>18</v>
      </c>
      <c r="BA3" s="201">
        <f t="shared" ref="BA3:BA13" si="19">AX3</f>
        <v>1568</v>
      </c>
      <c r="BB3" s="202">
        <f t="shared" ref="BB3:BB13" si="20">BA3*0.375</f>
        <v>588</v>
      </c>
      <c r="BC3" s="201" t="s">
        <v>18</v>
      </c>
      <c r="BD3" s="202" t="s">
        <v>18</v>
      </c>
      <c r="BE3" s="201" t="s">
        <v>18</v>
      </c>
      <c r="BF3" s="202" t="s">
        <v>18</v>
      </c>
      <c r="BG3" s="201" t="s">
        <v>18</v>
      </c>
      <c r="BH3" s="202" t="s">
        <v>18</v>
      </c>
      <c r="BI3" s="201" t="s">
        <v>18</v>
      </c>
      <c r="BJ3" s="202" t="s">
        <v>18</v>
      </c>
      <c r="BK3" s="195"/>
      <c r="BL3" s="203"/>
      <c r="BM3" s="204" t="s">
        <v>196</v>
      </c>
      <c r="BN3" s="205" t="s">
        <v>195</v>
      </c>
      <c r="BO3" s="201">
        <f t="shared" ref="BO3:BO48" si="21">BR3*0.375</f>
        <v>266.625</v>
      </c>
      <c r="BP3" s="202">
        <f t="shared" ref="BP3:BP45" si="22">BR3*0.4</f>
        <v>284.40000000000003</v>
      </c>
      <c r="BQ3" s="201">
        <f t="shared" ref="BQ3:BQ9" si="23">BR3*0.65</f>
        <v>462.15000000000003</v>
      </c>
      <c r="BR3" s="202">
        <v>711</v>
      </c>
      <c r="BS3" s="201">
        <f t="shared" ref="BS3:BS45" si="24">BR3*1.5</f>
        <v>1066.5</v>
      </c>
      <c r="BT3" s="202">
        <f t="shared" ref="BT3:BT45" si="25">BR3*2</f>
        <v>1422</v>
      </c>
      <c r="BU3" s="201" t="s">
        <v>18</v>
      </c>
      <c r="BV3" s="202" t="s">
        <v>18</v>
      </c>
      <c r="BW3" s="201">
        <f t="shared" ref="BW3:BW23" si="26">BT3</f>
        <v>1422</v>
      </c>
      <c r="BX3" s="202">
        <f t="shared" ref="BX3:BX41" si="27">BW3*0.375</f>
        <v>533.25</v>
      </c>
      <c r="BY3" s="201" t="s">
        <v>18</v>
      </c>
      <c r="BZ3" s="202" t="s">
        <v>18</v>
      </c>
      <c r="CA3" s="201" t="s">
        <v>18</v>
      </c>
      <c r="CB3" s="202" t="s">
        <v>18</v>
      </c>
      <c r="CC3" s="201" t="s">
        <v>18</v>
      </c>
      <c r="CD3" s="202" t="s">
        <v>18</v>
      </c>
      <c r="CE3" s="201" t="s">
        <v>18</v>
      </c>
      <c r="CF3" s="202" t="s">
        <v>18</v>
      </c>
      <c r="CG3" s="203"/>
    </row>
    <row r="4" spans="1:85" ht="12.75">
      <c r="A4" s="207" t="s">
        <v>197</v>
      </c>
      <c r="B4" s="208" t="s">
        <v>198</v>
      </c>
      <c r="C4" s="201">
        <f t="shared" si="0"/>
        <v>2392.5</v>
      </c>
      <c r="D4" s="209">
        <f t="shared" si="1"/>
        <v>2552</v>
      </c>
      <c r="E4" s="210">
        <f t="shared" si="2"/>
        <v>4147</v>
      </c>
      <c r="F4" s="209">
        <v>6380</v>
      </c>
      <c r="G4" s="210">
        <f t="shared" si="3"/>
        <v>9570</v>
      </c>
      <c r="H4" s="209">
        <f t="shared" si="4"/>
        <v>12760</v>
      </c>
      <c r="I4" s="210" t="s">
        <v>18</v>
      </c>
      <c r="J4" s="209" t="s">
        <v>18</v>
      </c>
      <c r="K4" s="210">
        <f t="shared" si="5"/>
        <v>12760</v>
      </c>
      <c r="L4" s="209">
        <f t="shared" si="6"/>
        <v>4785</v>
      </c>
      <c r="M4" s="210" t="s">
        <v>18</v>
      </c>
      <c r="N4" s="209" t="s">
        <v>18</v>
      </c>
      <c r="O4" s="210" t="s">
        <v>18</v>
      </c>
      <c r="P4" s="209" t="s">
        <v>18</v>
      </c>
      <c r="Q4" s="210" t="s">
        <v>18</v>
      </c>
      <c r="R4" s="209" t="s">
        <v>18</v>
      </c>
      <c r="S4" s="210" t="s">
        <v>18</v>
      </c>
      <c r="T4" s="209" t="s">
        <v>18</v>
      </c>
      <c r="U4" s="203"/>
      <c r="V4" s="207" t="s">
        <v>197</v>
      </c>
      <c r="W4" s="208" t="s">
        <v>198</v>
      </c>
      <c r="X4" s="201">
        <f t="shared" si="7"/>
        <v>577.125</v>
      </c>
      <c r="Y4" s="209">
        <f t="shared" si="8"/>
        <v>615.6</v>
      </c>
      <c r="Z4" s="210">
        <f t="shared" si="9"/>
        <v>1000.35</v>
      </c>
      <c r="AA4" s="209">
        <v>1539</v>
      </c>
      <c r="AB4" s="210">
        <f t="shared" si="10"/>
        <v>2308.5</v>
      </c>
      <c r="AC4" s="209">
        <f t="shared" si="11"/>
        <v>3078</v>
      </c>
      <c r="AD4" s="210" t="s">
        <v>18</v>
      </c>
      <c r="AE4" s="209" t="s">
        <v>18</v>
      </c>
      <c r="AF4" s="210">
        <f t="shared" si="12"/>
        <v>3078</v>
      </c>
      <c r="AG4" s="209">
        <f t="shared" si="13"/>
        <v>923.4</v>
      </c>
      <c r="AH4" s="210"/>
      <c r="AI4" s="209"/>
      <c r="AJ4" s="210"/>
      <c r="AK4" s="209"/>
      <c r="AL4" s="210"/>
      <c r="AM4" s="209"/>
      <c r="AN4" s="210"/>
      <c r="AO4" s="209"/>
      <c r="AP4" s="206"/>
      <c r="AQ4" s="207" t="s">
        <v>197</v>
      </c>
      <c r="AR4" s="208" t="s">
        <v>198</v>
      </c>
      <c r="AS4" s="201">
        <f t="shared" si="14"/>
        <v>547.125</v>
      </c>
      <c r="AT4" s="202">
        <f t="shared" si="15"/>
        <v>583.6</v>
      </c>
      <c r="AU4" s="201">
        <f t="shared" si="16"/>
        <v>948.35</v>
      </c>
      <c r="AV4" s="209">
        <v>1459</v>
      </c>
      <c r="AW4" s="210">
        <f t="shared" si="17"/>
        <v>1677.85</v>
      </c>
      <c r="AX4" s="209">
        <f t="shared" si="18"/>
        <v>2918</v>
      </c>
      <c r="AY4" s="210" t="s">
        <v>18</v>
      </c>
      <c r="AZ4" s="209" t="s">
        <v>18</v>
      </c>
      <c r="BA4" s="210">
        <f t="shared" si="19"/>
        <v>2918</v>
      </c>
      <c r="BB4" s="209">
        <f t="shared" si="20"/>
        <v>1094.25</v>
      </c>
      <c r="BC4" s="210" t="s">
        <v>18</v>
      </c>
      <c r="BD4" s="209" t="s">
        <v>18</v>
      </c>
      <c r="BE4" s="210" t="s">
        <v>18</v>
      </c>
      <c r="BF4" s="209" t="s">
        <v>18</v>
      </c>
      <c r="BG4" s="210" t="s">
        <v>18</v>
      </c>
      <c r="BH4" s="209" t="s">
        <v>18</v>
      </c>
      <c r="BI4" s="210" t="s">
        <v>18</v>
      </c>
      <c r="BJ4" s="209" t="s">
        <v>18</v>
      </c>
      <c r="BK4" s="195"/>
      <c r="BL4" s="203"/>
      <c r="BM4" s="207" t="s">
        <v>197</v>
      </c>
      <c r="BN4" s="208" t="s">
        <v>198</v>
      </c>
      <c r="BO4" s="201">
        <f t="shared" si="21"/>
        <v>516.375</v>
      </c>
      <c r="BP4" s="209">
        <f t="shared" si="22"/>
        <v>550.80000000000007</v>
      </c>
      <c r="BQ4" s="210">
        <f t="shared" si="23"/>
        <v>895.05000000000007</v>
      </c>
      <c r="BR4" s="209">
        <v>1377</v>
      </c>
      <c r="BS4" s="210">
        <f t="shared" si="24"/>
        <v>2065.5</v>
      </c>
      <c r="BT4" s="209">
        <f t="shared" si="25"/>
        <v>2754</v>
      </c>
      <c r="BU4" s="210" t="s">
        <v>18</v>
      </c>
      <c r="BV4" s="209" t="s">
        <v>18</v>
      </c>
      <c r="BW4" s="210">
        <f t="shared" si="26"/>
        <v>2754</v>
      </c>
      <c r="BX4" s="209">
        <f t="shared" si="27"/>
        <v>1032.75</v>
      </c>
      <c r="BY4" s="210" t="s">
        <v>18</v>
      </c>
      <c r="BZ4" s="209" t="s">
        <v>18</v>
      </c>
      <c r="CA4" s="210" t="s">
        <v>18</v>
      </c>
      <c r="CB4" s="209" t="s">
        <v>18</v>
      </c>
      <c r="CC4" s="210" t="s">
        <v>18</v>
      </c>
      <c r="CD4" s="209" t="s">
        <v>18</v>
      </c>
      <c r="CE4" s="210" t="s">
        <v>18</v>
      </c>
      <c r="CF4" s="209" t="s">
        <v>18</v>
      </c>
      <c r="CG4" s="203"/>
    </row>
    <row r="5" spans="1:85" ht="12.75">
      <c r="A5" s="207" t="s">
        <v>199</v>
      </c>
      <c r="B5" s="208" t="s">
        <v>200</v>
      </c>
      <c r="C5" s="201">
        <f t="shared" si="0"/>
        <v>2484.75</v>
      </c>
      <c r="D5" s="209">
        <f t="shared" si="1"/>
        <v>2650.4</v>
      </c>
      <c r="E5" s="210">
        <f t="shared" si="2"/>
        <v>4306.9000000000005</v>
      </c>
      <c r="F5" s="209">
        <v>6626</v>
      </c>
      <c r="G5" s="210">
        <f t="shared" si="3"/>
        <v>9939</v>
      </c>
      <c r="H5" s="209">
        <f t="shared" si="4"/>
        <v>13252</v>
      </c>
      <c r="I5" s="210" t="s">
        <v>18</v>
      </c>
      <c r="J5" s="209" t="s">
        <v>18</v>
      </c>
      <c r="K5" s="210">
        <f t="shared" si="5"/>
        <v>13252</v>
      </c>
      <c r="L5" s="209">
        <f t="shared" si="6"/>
        <v>4969.5</v>
      </c>
      <c r="M5" s="210" t="s">
        <v>18</v>
      </c>
      <c r="N5" s="209" t="s">
        <v>18</v>
      </c>
      <c r="O5" s="210" t="s">
        <v>18</v>
      </c>
      <c r="P5" s="209" t="s">
        <v>18</v>
      </c>
      <c r="Q5" s="210" t="s">
        <v>18</v>
      </c>
      <c r="R5" s="209" t="s">
        <v>18</v>
      </c>
      <c r="S5" s="210" t="s">
        <v>18</v>
      </c>
      <c r="T5" s="209" t="s">
        <v>18</v>
      </c>
      <c r="U5" s="203"/>
      <c r="V5" s="207" t="s">
        <v>199</v>
      </c>
      <c r="W5" s="208" t="s">
        <v>200</v>
      </c>
      <c r="X5" s="201">
        <f t="shared" si="7"/>
        <v>605.25</v>
      </c>
      <c r="Y5" s="209">
        <f t="shared" si="8"/>
        <v>645.6</v>
      </c>
      <c r="Z5" s="210">
        <f t="shared" si="9"/>
        <v>1049.1000000000001</v>
      </c>
      <c r="AA5" s="209">
        <v>1614</v>
      </c>
      <c r="AB5" s="210">
        <f t="shared" si="10"/>
        <v>2421</v>
      </c>
      <c r="AC5" s="209">
        <f t="shared" si="11"/>
        <v>3228</v>
      </c>
      <c r="AD5" s="210" t="s">
        <v>18</v>
      </c>
      <c r="AE5" s="209" t="s">
        <v>18</v>
      </c>
      <c r="AF5" s="210">
        <f t="shared" si="12"/>
        <v>3228</v>
      </c>
      <c r="AG5" s="209">
        <f t="shared" si="13"/>
        <v>968.4</v>
      </c>
      <c r="AH5" s="210"/>
      <c r="AI5" s="209"/>
      <c r="AJ5" s="210"/>
      <c r="AK5" s="209"/>
      <c r="AL5" s="210"/>
      <c r="AM5" s="209"/>
      <c r="AN5" s="210"/>
      <c r="AO5" s="209"/>
      <c r="AP5" s="206"/>
      <c r="AQ5" s="207" t="s">
        <v>199</v>
      </c>
      <c r="AR5" s="208" t="s">
        <v>200</v>
      </c>
      <c r="AS5" s="201">
        <f t="shared" si="14"/>
        <v>553.5</v>
      </c>
      <c r="AT5" s="202">
        <f t="shared" si="15"/>
        <v>590.4</v>
      </c>
      <c r="AU5" s="201">
        <f t="shared" si="16"/>
        <v>959.4</v>
      </c>
      <c r="AV5" s="209">
        <v>1476</v>
      </c>
      <c r="AW5" s="210">
        <f t="shared" si="17"/>
        <v>1697.3999999999999</v>
      </c>
      <c r="AX5" s="209">
        <f t="shared" si="18"/>
        <v>2952</v>
      </c>
      <c r="AY5" s="210" t="s">
        <v>18</v>
      </c>
      <c r="AZ5" s="209" t="s">
        <v>18</v>
      </c>
      <c r="BA5" s="210">
        <f t="shared" si="19"/>
        <v>2952</v>
      </c>
      <c r="BB5" s="209">
        <f t="shared" si="20"/>
        <v>1107</v>
      </c>
      <c r="BC5" s="210" t="s">
        <v>18</v>
      </c>
      <c r="BD5" s="209" t="s">
        <v>18</v>
      </c>
      <c r="BE5" s="210" t="s">
        <v>18</v>
      </c>
      <c r="BF5" s="209" t="s">
        <v>18</v>
      </c>
      <c r="BG5" s="210" t="s">
        <v>18</v>
      </c>
      <c r="BH5" s="209" t="s">
        <v>18</v>
      </c>
      <c r="BI5" s="210" t="s">
        <v>18</v>
      </c>
      <c r="BJ5" s="209" t="s">
        <v>18</v>
      </c>
      <c r="BK5" s="195"/>
      <c r="BL5" s="203"/>
      <c r="BM5" s="207" t="s">
        <v>199</v>
      </c>
      <c r="BN5" s="208" t="s">
        <v>200</v>
      </c>
      <c r="BO5" s="201">
        <f t="shared" si="21"/>
        <v>553.5</v>
      </c>
      <c r="BP5" s="209">
        <f t="shared" si="22"/>
        <v>590.4</v>
      </c>
      <c r="BQ5" s="210">
        <f t="shared" si="23"/>
        <v>959.4</v>
      </c>
      <c r="BR5" s="209">
        <v>1476</v>
      </c>
      <c r="BS5" s="210">
        <f t="shared" si="24"/>
        <v>2214</v>
      </c>
      <c r="BT5" s="209">
        <f t="shared" si="25"/>
        <v>2952</v>
      </c>
      <c r="BU5" s="210" t="s">
        <v>18</v>
      </c>
      <c r="BV5" s="209" t="s">
        <v>18</v>
      </c>
      <c r="BW5" s="210">
        <f t="shared" si="26"/>
        <v>2952</v>
      </c>
      <c r="BX5" s="209">
        <f t="shared" si="27"/>
        <v>1107</v>
      </c>
      <c r="BY5" s="210" t="s">
        <v>18</v>
      </c>
      <c r="BZ5" s="209" t="s">
        <v>18</v>
      </c>
      <c r="CA5" s="210" t="s">
        <v>18</v>
      </c>
      <c r="CB5" s="209" t="s">
        <v>18</v>
      </c>
      <c r="CC5" s="210" t="s">
        <v>18</v>
      </c>
      <c r="CD5" s="209" t="s">
        <v>18</v>
      </c>
      <c r="CE5" s="210" t="s">
        <v>18</v>
      </c>
      <c r="CF5" s="209" t="s">
        <v>18</v>
      </c>
      <c r="CG5" s="203"/>
    </row>
    <row r="6" spans="1:85" ht="12.75">
      <c r="A6" s="199" t="s">
        <v>201</v>
      </c>
      <c r="B6" s="200" t="s">
        <v>202</v>
      </c>
      <c r="C6" s="201">
        <f t="shared" si="0"/>
        <v>4587.75</v>
      </c>
      <c r="D6" s="202">
        <f t="shared" si="1"/>
        <v>4893.6000000000004</v>
      </c>
      <c r="E6" s="201">
        <f t="shared" si="2"/>
        <v>7952.1</v>
      </c>
      <c r="F6" s="202">
        <v>12234</v>
      </c>
      <c r="G6" s="201">
        <f t="shared" si="3"/>
        <v>18351</v>
      </c>
      <c r="H6" s="202">
        <f t="shared" si="4"/>
        <v>24468</v>
      </c>
      <c r="I6" s="201">
        <v>34256</v>
      </c>
      <c r="J6" s="202">
        <f t="shared" ref="J6:J7" si="28">I6*0.375</f>
        <v>12846</v>
      </c>
      <c r="K6" s="201">
        <f t="shared" si="5"/>
        <v>24468</v>
      </c>
      <c r="L6" s="202">
        <f t="shared" si="6"/>
        <v>9175.5</v>
      </c>
      <c r="M6" s="201">
        <v>7340</v>
      </c>
      <c r="N6" s="202">
        <v>7340</v>
      </c>
      <c r="O6" s="201" t="s">
        <v>18</v>
      </c>
      <c r="P6" s="202" t="s">
        <v>18</v>
      </c>
      <c r="Q6" s="201">
        <v>102767</v>
      </c>
      <c r="R6" s="202">
        <f>Q6*0.375</f>
        <v>38537.625</v>
      </c>
      <c r="S6" s="201" t="s">
        <v>18</v>
      </c>
      <c r="T6" s="202" t="s">
        <v>18</v>
      </c>
      <c r="U6" s="203"/>
      <c r="V6" s="204" t="s">
        <v>203</v>
      </c>
      <c r="W6" s="205" t="s">
        <v>204</v>
      </c>
      <c r="X6" s="201">
        <f t="shared" si="7"/>
        <v>1010.25</v>
      </c>
      <c r="Y6" s="202">
        <f t="shared" si="8"/>
        <v>1077.6000000000001</v>
      </c>
      <c r="Z6" s="201">
        <f t="shared" si="9"/>
        <v>1751.1000000000001</v>
      </c>
      <c r="AA6" s="202">
        <v>2694</v>
      </c>
      <c r="AB6" s="201">
        <f t="shared" si="10"/>
        <v>4041</v>
      </c>
      <c r="AC6" s="202">
        <f t="shared" si="11"/>
        <v>5388</v>
      </c>
      <c r="AD6" s="201">
        <v>7543</v>
      </c>
      <c r="AE6" s="202">
        <f t="shared" ref="AE6:AE7" si="29">AD6*0.375</f>
        <v>2828.625</v>
      </c>
      <c r="AF6" s="201">
        <f t="shared" si="12"/>
        <v>5388</v>
      </c>
      <c r="AG6" s="202">
        <f t="shared" si="13"/>
        <v>1616.3999999999999</v>
      </c>
      <c r="AH6" s="201">
        <v>1616</v>
      </c>
      <c r="AI6" s="202">
        <v>1616</v>
      </c>
      <c r="AJ6" s="201" t="s">
        <v>18</v>
      </c>
      <c r="AK6" s="202" t="s">
        <v>18</v>
      </c>
      <c r="AL6" s="201">
        <v>22628</v>
      </c>
      <c r="AM6" s="202">
        <f t="shared" ref="AM6:AM7" si="30">AL6*0.375</f>
        <v>8485.5</v>
      </c>
      <c r="AN6" s="201" t="s">
        <v>18</v>
      </c>
      <c r="AO6" s="202" t="s">
        <v>18</v>
      </c>
      <c r="AP6" s="206"/>
      <c r="AQ6" s="204" t="s">
        <v>205</v>
      </c>
      <c r="AR6" s="200" t="s">
        <v>206</v>
      </c>
      <c r="AS6" s="201">
        <f t="shared" si="14"/>
        <v>1135.125</v>
      </c>
      <c r="AT6" s="202">
        <f t="shared" si="15"/>
        <v>1210.8</v>
      </c>
      <c r="AU6" s="201">
        <f t="shared" si="16"/>
        <v>1967.55</v>
      </c>
      <c r="AV6" s="202">
        <v>3027</v>
      </c>
      <c r="AW6" s="201">
        <f t="shared" si="17"/>
        <v>3481.0499999999997</v>
      </c>
      <c r="AX6" s="202">
        <f t="shared" si="18"/>
        <v>6054</v>
      </c>
      <c r="AY6" s="201">
        <v>8476</v>
      </c>
      <c r="AZ6" s="202">
        <f t="shared" ref="AZ6:AZ7" si="31">AY6*0.375</f>
        <v>3178.5</v>
      </c>
      <c r="BA6" s="201">
        <f t="shared" si="19"/>
        <v>6054</v>
      </c>
      <c r="BB6" s="202">
        <f t="shared" si="20"/>
        <v>2270.25</v>
      </c>
      <c r="BC6" s="201">
        <v>1816</v>
      </c>
      <c r="BD6" s="202">
        <v>1816</v>
      </c>
      <c r="BE6" s="201" t="s">
        <v>18</v>
      </c>
      <c r="BF6" s="202" t="s">
        <v>18</v>
      </c>
      <c r="BG6" s="201">
        <v>25429</v>
      </c>
      <c r="BH6" s="202">
        <f>BG6*0.375</f>
        <v>9535.875</v>
      </c>
      <c r="BI6" s="201" t="s">
        <v>18</v>
      </c>
      <c r="BJ6" s="202" t="s">
        <v>18</v>
      </c>
      <c r="BK6" s="195"/>
      <c r="BL6" s="203"/>
      <c r="BM6" s="204" t="s">
        <v>207</v>
      </c>
      <c r="BN6" s="205" t="s">
        <v>208</v>
      </c>
      <c r="BO6" s="201">
        <f t="shared" si="21"/>
        <v>906.375</v>
      </c>
      <c r="BP6" s="202">
        <f t="shared" si="22"/>
        <v>966.80000000000007</v>
      </c>
      <c r="BQ6" s="201">
        <f t="shared" si="23"/>
        <v>1571.05</v>
      </c>
      <c r="BR6" s="202">
        <v>2417</v>
      </c>
      <c r="BS6" s="201">
        <f t="shared" si="24"/>
        <v>3625.5</v>
      </c>
      <c r="BT6" s="202">
        <f t="shared" si="25"/>
        <v>4834</v>
      </c>
      <c r="BU6" s="201">
        <v>6767</v>
      </c>
      <c r="BV6" s="202">
        <f t="shared" ref="BV6:BV7" si="32">BU6*0.375</f>
        <v>2537.625</v>
      </c>
      <c r="BW6" s="201">
        <f t="shared" si="26"/>
        <v>4834</v>
      </c>
      <c r="BX6" s="202">
        <f t="shared" si="27"/>
        <v>1812.75</v>
      </c>
      <c r="BY6" s="201">
        <v>1450</v>
      </c>
      <c r="BZ6" s="202">
        <v>1450</v>
      </c>
      <c r="CA6" s="201" t="s">
        <v>18</v>
      </c>
      <c r="CB6" s="202" t="s">
        <v>18</v>
      </c>
      <c r="CC6" s="201">
        <v>20300</v>
      </c>
      <c r="CD6" s="202">
        <f t="shared" ref="CD6:CD7" si="33">CC6*0.375</f>
        <v>7612.5</v>
      </c>
      <c r="CE6" s="201" t="s">
        <v>18</v>
      </c>
      <c r="CF6" s="202" t="s">
        <v>18</v>
      </c>
      <c r="CG6" s="203"/>
    </row>
    <row r="7" spans="1:85" ht="12.75">
      <c r="A7" s="199" t="s">
        <v>209</v>
      </c>
      <c r="B7" s="200" t="s">
        <v>210</v>
      </c>
      <c r="C7" s="201">
        <f t="shared" si="0"/>
        <v>4587.75</v>
      </c>
      <c r="D7" s="202">
        <f t="shared" si="1"/>
        <v>4893.6000000000004</v>
      </c>
      <c r="E7" s="201">
        <f t="shared" si="2"/>
        <v>7952.1</v>
      </c>
      <c r="F7" s="202">
        <v>12234</v>
      </c>
      <c r="G7" s="201">
        <f t="shared" si="3"/>
        <v>18351</v>
      </c>
      <c r="H7" s="202">
        <f t="shared" si="4"/>
        <v>24468</v>
      </c>
      <c r="I7" s="201">
        <v>34256</v>
      </c>
      <c r="J7" s="202">
        <f t="shared" si="28"/>
        <v>12846</v>
      </c>
      <c r="K7" s="201">
        <f t="shared" si="5"/>
        <v>24468</v>
      </c>
      <c r="L7" s="202">
        <f t="shared" si="6"/>
        <v>9175.5</v>
      </c>
      <c r="M7" s="201">
        <f>F7*0.6</f>
        <v>7340.4</v>
      </c>
      <c r="N7" s="202">
        <v>7340</v>
      </c>
      <c r="O7" s="201" t="s">
        <v>18</v>
      </c>
      <c r="P7" s="202" t="s">
        <v>18</v>
      </c>
      <c r="Q7" s="201">
        <v>102767</v>
      </c>
      <c r="R7" s="202">
        <v>38538</v>
      </c>
      <c r="S7" s="201" t="s">
        <v>18</v>
      </c>
      <c r="T7" s="202" t="s">
        <v>18</v>
      </c>
      <c r="U7" s="203"/>
      <c r="V7" s="204" t="s">
        <v>211</v>
      </c>
      <c r="W7" s="205" t="s">
        <v>212</v>
      </c>
      <c r="X7" s="201">
        <f t="shared" si="7"/>
        <v>784.5</v>
      </c>
      <c r="Y7" s="202">
        <f t="shared" si="8"/>
        <v>836.80000000000007</v>
      </c>
      <c r="Z7" s="201">
        <f t="shared" si="9"/>
        <v>1359.8</v>
      </c>
      <c r="AA7" s="202">
        <v>2092</v>
      </c>
      <c r="AB7" s="201">
        <f t="shared" si="10"/>
        <v>3138</v>
      </c>
      <c r="AC7" s="202">
        <f t="shared" si="11"/>
        <v>4184</v>
      </c>
      <c r="AD7" s="201">
        <v>5859</v>
      </c>
      <c r="AE7" s="202">
        <f t="shared" si="29"/>
        <v>2197.125</v>
      </c>
      <c r="AF7" s="201">
        <f t="shared" si="12"/>
        <v>4184</v>
      </c>
      <c r="AG7" s="202">
        <f t="shared" si="13"/>
        <v>1255.2</v>
      </c>
      <c r="AH7" s="201">
        <v>1255</v>
      </c>
      <c r="AI7" s="202">
        <v>1255</v>
      </c>
      <c r="AJ7" s="201" t="s">
        <v>18</v>
      </c>
      <c r="AK7" s="202">
        <v>1465</v>
      </c>
      <c r="AL7" s="201">
        <v>17577</v>
      </c>
      <c r="AM7" s="202">
        <f t="shared" si="30"/>
        <v>6591.375</v>
      </c>
      <c r="AN7" s="201">
        <v>8788</v>
      </c>
      <c r="AO7" s="202">
        <f>AN7*0.375</f>
        <v>3295.5</v>
      </c>
      <c r="AP7" s="206"/>
      <c r="AQ7" s="204" t="s">
        <v>211</v>
      </c>
      <c r="AR7" s="200" t="s">
        <v>213</v>
      </c>
      <c r="AS7" s="201">
        <f t="shared" si="14"/>
        <v>697.5</v>
      </c>
      <c r="AT7" s="202">
        <f t="shared" si="15"/>
        <v>744</v>
      </c>
      <c r="AU7" s="201">
        <f t="shared" si="16"/>
        <v>1209</v>
      </c>
      <c r="AV7" s="202">
        <v>1860</v>
      </c>
      <c r="AW7" s="201">
        <f t="shared" si="17"/>
        <v>2139</v>
      </c>
      <c r="AX7" s="202">
        <f t="shared" si="18"/>
        <v>3720</v>
      </c>
      <c r="AY7" s="201">
        <v>5207</v>
      </c>
      <c r="AZ7" s="202">
        <f t="shared" si="31"/>
        <v>1952.625</v>
      </c>
      <c r="BA7" s="201">
        <f t="shared" si="19"/>
        <v>3720</v>
      </c>
      <c r="BB7" s="202">
        <f t="shared" si="20"/>
        <v>1395</v>
      </c>
      <c r="BC7" s="201">
        <v>1721</v>
      </c>
      <c r="BD7" s="202">
        <v>1721</v>
      </c>
      <c r="BE7" s="201">
        <v>2008</v>
      </c>
      <c r="BF7" s="202"/>
      <c r="BG7" s="201">
        <v>24098</v>
      </c>
      <c r="BH7" s="202">
        <v>9037</v>
      </c>
      <c r="BI7" s="201"/>
      <c r="BJ7" s="202"/>
      <c r="BK7" s="195"/>
      <c r="BL7" s="203"/>
      <c r="BM7" s="211" t="s">
        <v>211</v>
      </c>
      <c r="BN7" s="212" t="s">
        <v>214</v>
      </c>
      <c r="BO7" s="201">
        <f t="shared" si="21"/>
        <v>709.5</v>
      </c>
      <c r="BP7" s="209">
        <f t="shared" si="22"/>
        <v>756.80000000000007</v>
      </c>
      <c r="BQ7" s="210">
        <f t="shared" si="23"/>
        <v>1229.8</v>
      </c>
      <c r="BR7" s="209">
        <v>1892</v>
      </c>
      <c r="BS7" s="210">
        <f t="shared" si="24"/>
        <v>2838</v>
      </c>
      <c r="BT7" s="209">
        <f t="shared" si="25"/>
        <v>3784</v>
      </c>
      <c r="BU7" s="210">
        <v>5297</v>
      </c>
      <c r="BV7" s="209">
        <f t="shared" si="32"/>
        <v>1986.375</v>
      </c>
      <c r="BW7" s="210">
        <f t="shared" si="26"/>
        <v>3784</v>
      </c>
      <c r="BX7" s="209">
        <f t="shared" si="27"/>
        <v>1419</v>
      </c>
      <c r="BY7" s="210">
        <v>1135</v>
      </c>
      <c r="BZ7" s="209">
        <v>1135</v>
      </c>
      <c r="CA7" s="210" t="s">
        <v>18</v>
      </c>
      <c r="CB7" s="209">
        <v>1324</v>
      </c>
      <c r="CC7" s="210">
        <v>7945</v>
      </c>
      <c r="CD7" s="209">
        <f t="shared" si="33"/>
        <v>2979.375</v>
      </c>
      <c r="CE7" s="210">
        <v>7945</v>
      </c>
      <c r="CF7" s="209">
        <f>CE7*0.375</f>
        <v>2979.375</v>
      </c>
      <c r="CG7" s="203"/>
    </row>
    <row r="8" spans="1:85" ht="12.75">
      <c r="A8" s="207" t="s">
        <v>215</v>
      </c>
      <c r="B8" s="208" t="s">
        <v>216</v>
      </c>
      <c r="C8" s="201">
        <f t="shared" si="0"/>
        <v>2969.625</v>
      </c>
      <c r="D8" s="209">
        <f t="shared" si="1"/>
        <v>3167.6000000000004</v>
      </c>
      <c r="E8" s="210">
        <f t="shared" si="2"/>
        <v>5147.3500000000004</v>
      </c>
      <c r="F8" s="209">
        <v>7919</v>
      </c>
      <c r="G8" s="210">
        <f t="shared" si="3"/>
        <v>11878.5</v>
      </c>
      <c r="H8" s="209">
        <f t="shared" si="4"/>
        <v>15838</v>
      </c>
      <c r="I8" s="210" t="s">
        <v>18</v>
      </c>
      <c r="J8" s="209" t="s">
        <v>18</v>
      </c>
      <c r="K8" s="210">
        <f t="shared" si="5"/>
        <v>15838</v>
      </c>
      <c r="L8" s="209">
        <f t="shared" si="6"/>
        <v>5939.25</v>
      </c>
      <c r="M8" s="210" t="s">
        <v>18</v>
      </c>
      <c r="N8" s="209" t="s">
        <v>18</v>
      </c>
      <c r="O8" s="210" t="s">
        <v>18</v>
      </c>
      <c r="P8" s="209" t="s">
        <v>18</v>
      </c>
      <c r="Q8" s="210" t="s">
        <v>18</v>
      </c>
      <c r="R8" s="209" t="s">
        <v>18</v>
      </c>
      <c r="S8" s="210" t="s">
        <v>18</v>
      </c>
      <c r="T8" s="209" t="s">
        <v>18</v>
      </c>
      <c r="U8" s="203"/>
      <c r="V8" s="211" t="s">
        <v>217</v>
      </c>
      <c r="W8" s="212" t="s">
        <v>216</v>
      </c>
      <c r="X8" s="201">
        <f t="shared" si="7"/>
        <v>682.125</v>
      </c>
      <c r="Y8" s="209">
        <f t="shared" si="8"/>
        <v>727.6</v>
      </c>
      <c r="Z8" s="210">
        <f t="shared" si="9"/>
        <v>1182.3500000000001</v>
      </c>
      <c r="AA8" s="209">
        <v>1819</v>
      </c>
      <c r="AB8" s="210">
        <f t="shared" si="10"/>
        <v>2728.5</v>
      </c>
      <c r="AC8" s="209">
        <f t="shared" si="11"/>
        <v>3638</v>
      </c>
      <c r="AD8" s="210" t="s">
        <v>18</v>
      </c>
      <c r="AE8" s="209" t="s">
        <v>18</v>
      </c>
      <c r="AF8" s="210">
        <f t="shared" si="12"/>
        <v>3638</v>
      </c>
      <c r="AG8" s="209">
        <f>AF8*0.375</f>
        <v>1364.25</v>
      </c>
      <c r="AH8" s="210" t="s">
        <v>18</v>
      </c>
      <c r="AI8" s="209" t="s">
        <v>18</v>
      </c>
      <c r="AJ8" s="210" t="s">
        <v>18</v>
      </c>
      <c r="AK8" s="209" t="s">
        <v>18</v>
      </c>
      <c r="AL8" s="210" t="s">
        <v>18</v>
      </c>
      <c r="AM8" s="209" t="s">
        <v>18</v>
      </c>
      <c r="AN8" s="210" t="s">
        <v>18</v>
      </c>
      <c r="AO8" s="209" t="s">
        <v>18</v>
      </c>
      <c r="AP8" s="206"/>
      <c r="AQ8" s="211" t="s">
        <v>217</v>
      </c>
      <c r="AR8" s="208" t="s">
        <v>216</v>
      </c>
      <c r="AS8" s="201">
        <f t="shared" si="14"/>
        <v>698.25</v>
      </c>
      <c r="AT8" s="209">
        <f t="shared" si="15"/>
        <v>744.80000000000007</v>
      </c>
      <c r="AU8" s="210">
        <f>AV8*0.5</f>
        <v>931</v>
      </c>
      <c r="AV8" s="209">
        <v>1862</v>
      </c>
      <c r="AW8" s="210">
        <f t="shared" si="17"/>
        <v>2141.2999999999997</v>
      </c>
      <c r="AX8" s="209">
        <f t="shared" si="18"/>
        <v>3724</v>
      </c>
      <c r="AY8" s="210" t="s">
        <v>18</v>
      </c>
      <c r="AZ8" s="213" t="s">
        <v>18</v>
      </c>
      <c r="BA8" s="210">
        <f t="shared" si="19"/>
        <v>3724</v>
      </c>
      <c r="BB8" s="209">
        <f t="shared" si="20"/>
        <v>1396.5</v>
      </c>
      <c r="BC8" s="210" t="s">
        <v>18</v>
      </c>
      <c r="BD8" s="213" t="s">
        <v>18</v>
      </c>
      <c r="BE8" s="210" t="s">
        <v>18</v>
      </c>
      <c r="BF8" s="213" t="s">
        <v>18</v>
      </c>
      <c r="BG8" s="210" t="s">
        <v>18</v>
      </c>
      <c r="BH8" s="213" t="s">
        <v>18</v>
      </c>
      <c r="BI8" s="210" t="s">
        <v>18</v>
      </c>
      <c r="BJ8" s="213" t="s">
        <v>18</v>
      </c>
      <c r="BK8" s="195"/>
      <c r="BL8" s="203"/>
      <c r="BM8" s="211" t="s">
        <v>217</v>
      </c>
      <c r="BN8" s="212" t="s">
        <v>218</v>
      </c>
      <c r="BO8" s="201">
        <f t="shared" si="21"/>
        <v>655.5</v>
      </c>
      <c r="BP8" s="209">
        <f t="shared" si="22"/>
        <v>699.2</v>
      </c>
      <c r="BQ8" s="210">
        <f t="shared" si="23"/>
        <v>1136.2</v>
      </c>
      <c r="BR8" s="209">
        <v>1748</v>
      </c>
      <c r="BS8" s="210">
        <f t="shared" si="24"/>
        <v>2622</v>
      </c>
      <c r="BT8" s="209">
        <f t="shared" si="25"/>
        <v>3496</v>
      </c>
      <c r="BU8" s="210" t="s">
        <v>18</v>
      </c>
      <c r="BV8" s="209" t="s">
        <v>18</v>
      </c>
      <c r="BW8" s="210">
        <f t="shared" si="26"/>
        <v>3496</v>
      </c>
      <c r="BX8" s="209">
        <f t="shared" si="27"/>
        <v>1311</v>
      </c>
      <c r="BY8" s="210" t="s">
        <v>18</v>
      </c>
      <c r="BZ8" s="209" t="s">
        <v>18</v>
      </c>
      <c r="CA8" s="210" t="s">
        <v>18</v>
      </c>
      <c r="CB8" s="209" t="s">
        <v>18</v>
      </c>
      <c r="CC8" s="210" t="s">
        <v>18</v>
      </c>
      <c r="CD8" s="209" t="s">
        <v>18</v>
      </c>
      <c r="CE8" s="210" t="s">
        <v>18</v>
      </c>
      <c r="CF8" s="209" t="s">
        <v>18</v>
      </c>
      <c r="CG8" s="203"/>
    </row>
    <row r="9" spans="1:85" ht="12.75">
      <c r="A9" s="203" t="s">
        <v>219</v>
      </c>
      <c r="B9" s="208" t="s">
        <v>220</v>
      </c>
      <c r="C9" s="201">
        <f t="shared" si="0"/>
        <v>2929.5</v>
      </c>
      <c r="D9" s="209">
        <f t="shared" si="1"/>
        <v>3124.8</v>
      </c>
      <c r="E9" s="210">
        <f>F9*0.5</f>
        <v>3906</v>
      </c>
      <c r="F9" s="209">
        <v>7812</v>
      </c>
      <c r="G9" s="210">
        <f t="shared" si="3"/>
        <v>11718</v>
      </c>
      <c r="H9" s="209">
        <f t="shared" si="4"/>
        <v>15624</v>
      </c>
      <c r="I9" s="210" t="s">
        <v>18</v>
      </c>
      <c r="J9" s="209" t="s">
        <v>18</v>
      </c>
      <c r="K9" s="210">
        <f t="shared" si="5"/>
        <v>15624</v>
      </c>
      <c r="L9" s="209">
        <f t="shared" si="6"/>
        <v>5859</v>
      </c>
      <c r="M9" s="210" t="s">
        <v>18</v>
      </c>
      <c r="N9" s="209" t="s">
        <v>18</v>
      </c>
      <c r="O9" s="210" t="s">
        <v>18</v>
      </c>
      <c r="P9" s="209" t="s">
        <v>18</v>
      </c>
      <c r="Q9" s="210" t="s">
        <v>18</v>
      </c>
      <c r="R9" s="209" t="s">
        <v>18</v>
      </c>
      <c r="S9" s="210" t="s">
        <v>18</v>
      </c>
      <c r="T9" s="209" t="s">
        <v>18</v>
      </c>
      <c r="U9" s="203"/>
      <c r="V9" s="211" t="s">
        <v>219</v>
      </c>
      <c r="W9" s="212" t="s">
        <v>220</v>
      </c>
      <c r="X9" s="201">
        <f t="shared" si="7"/>
        <v>756.375</v>
      </c>
      <c r="Y9" s="209">
        <f t="shared" si="8"/>
        <v>806.80000000000007</v>
      </c>
      <c r="Z9" s="210">
        <f>AA9*0.5</f>
        <v>1008.5</v>
      </c>
      <c r="AA9" s="209">
        <v>2017</v>
      </c>
      <c r="AB9" s="210">
        <f t="shared" si="10"/>
        <v>3025.5</v>
      </c>
      <c r="AC9" s="209">
        <f t="shared" si="11"/>
        <v>4034</v>
      </c>
      <c r="AD9" s="210" t="s">
        <v>18</v>
      </c>
      <c r="AE9" s="209" t="s">
        <v>18</v>
      </c>
      <c r="AF9" s="210">
        <f t="shared" si="12"/>
        <v>4034</v>
      </c>
      <c r="AG9" s="209">
        <f t="shared" ref="AG9:AG14" si="34">AF9*0.3</f>
        <v>1210.2</v>
      </c>
      <c r="AH9" s="210" t="s">
        <v>18</v>
      </c>
      <c r="AI9" s="209" t="s">
        <v>18</v>
      </c>
      <c r="AJ9" s="210" t="s">
        <v>18</v>
      </c>
      <c r="AK9" s="209" t="s">
        <v>18</v>
      </c>
      <c r="AL9" s="210" t="s">
        <v>18</v>
      </c>
      <c r="AM9" s="209" t="s">
        <v>18</v>
      </c>
      <c r="AN9" s="210" t="s">
        <v>18</v>
      </c>
      <c r="AO9" s="209" t="s">
        <v>18</v>
      </c>
      <c r="AP9" s="206"/>
      <c r="AQ9" s="211" t="s">
        <v>219</v>
      </c>
      <c r="AR9" s="208" t="s">
        <v>220</v>
      </c>
      <c r="AS9" s="201">
        <f t="shared" si="14"/>
        <v>801.375</v>
      </c>
      <c r="AT9" s="209">
        <f t="shared" si="15"/>
        <v>854.80000000000007</v>
      </c>
      <c r="AU9" s="210">
        <f t="shared" ref="AU9:AU16" si="35">AV9*0.65</f>
        <v>1389.05</v>
      </c>
      <c r="AV9" s="209">
        <v>2137</v>
      </c>
      <c r="AW9" s="210">
        <f t="shared" si="17"/>
        <v>2457.5499999999997</v>
      </c>
      <c r="AX9" s="209">
        <f t="shared" si="18"/>
        <v>4274</v>
      </c>
      <c r="AY9" s="210" t="s">
        <v>18</v>
      </c>
      <c r="AZ9" s="213" t="s">
        <v>18</v>
      </c>
      <c r="BA9" s="210">
        <f t="shared" si="19"/>
        <v>4274</v>
      </c>
      <c r="BB9" s="209">
        <f t="shared" si="20"/>
        <v>1602.75</v>
      </c>
      <c r="BC9" s="210" t="s">
        <v>18</v>
      </c>
      <c r="BD9" s="213" t="s">
        <v>18</v>
      </c>
      <c r="BE9" s="210" t="s">
        <v>18</v>
      </c>
      <c r="BF9" s="213" t="s">
        <v>18</v>
      </c>
      <c r="BG9" s="210" t="s">
        <v>18</v>
      </c>
      <c r="BH9" s="213" t="s">
        <v>18</v>
      </c>
      <c r="BI9" s="210" t="s">
        <v>18</v>
      </c>
      <c r="BJ9" s="213" t="s">
        <v>18</v>
      </c>
      <c r="BK9" s="195"/>
      <c r="BL9" s="203"/>
      <c r="BM9" s="211" t="s">
        <v>219</v>
      </c>
      <c r="BN9" s="212" t="s">
        <v>220</v>
      </c>
      <c r="BO9" s="201">
        <f t="shared" si="21"/>
        <v>605.625</v>
      </c>
      <c r="BP9" s="209">
        <f t="shared" si="22"/>
        <v>646</v>
      </c>
      <c r="BQ9" s="210">
        <f t="shared" si="23"/>
        <v>1049.75</v>
      </c>
      <c r="BR9" s="209">
        <v>1615</v>
      </c>
      <c r="BS9" s="210">
        <f t="shared" si="24"/>
        <v>2422.5</v>
      </c>
      <c r="BT9" s="209">
        <f t="shared" si="25"/>
        <v>3230</v>
      </c>
      <c r="BU9" s="210" t="s">
        <v>18</v>
      </c>
      <c r="BV9" s="209" t="s">
        <v>18</v>
      </c>
      <c r="BW9" s="210">
        <f t="shared" si="26"/>
        <v>3230</v>
      </c>
      <c r="BX9" s="209">
        <f t="shared" si="27"/>
        <v>1211.25</v>
      </c>
      <c r="BY9" s="210" t="s">
        <v>18</v>
      </c>
      <c r="BZ9" s="209" t="s">
        <v>18</v>
      </c>
      <c r="CA9" s="210" t="s">
        <v>18</v>
      </c>
      <c r="CB9" s="209" t="s">
        <v>18</v>
      </c>
      <c r="CC9" s="210" t="s">
        <v>18</v>
      </c>
      <c r="CD9" s="209" t="s">
        <v>18</v>
      </c>
      <c r="CE9" s="210" t="s">
        <v>18</v>
      </c>
      <c r="CF9" s="209" t="s">
        <v>18</v>
      </c>
      <c r="CG9" s="203"/>
    </row>
    <row r="10" spans="1:85" ht="12.75">
      <c r="A10" s="199" t="s">
        <v>221</v>
      </c>
      <c r="B10" s="200" t="s">
        <v>222</v>
      </c>
      <c r="C10" s="201">
        <f t="shared" si="0"/>
        <v>5335.875</v>
      </c>
      <c r="D10" s="202">
        <f t="shared" si="1"/>
        <v>5691.6</v>
      </c>
      <c r="E10" s="201">
        <f t="shared" ref="E10:E17" si="36">F10*0.65</f>
        <v>9248.85</v>
      </c>
      <c r="F10" s="202">
        <v>14229</v>
      </c>
      <c r="G10" s="201">
        <f t="shared" si="3"/>
        <v>21343.5</v>
      </c>
      <c r="H10" s="202">
        <f t="shared" si="4"/>
        <v>28458</v>
      </c>
      <c r="I10" s="201">
        <v>39840</v>
      </c>
      <c r="J10" s="202">
        <f>I10*0.375</f>
        <v>14940</v>
      </c>
      <c r="K10" s="201">
        <f t="shared" si="5"/>
        <v>28458</v>
      </c>
      <c r="L10" s="202">
        <f t="shared" si="6"/>
        <v>10671.75</v>
      </c>
      <c r="M10" s="201">
        <v>8537</v>
      </c>
      <c r="N10" s="202">
        <v>8537</v>
      </c>
      <c r="O10" s="201" t="s">
        <v>18</v>
      </c>
      <c r="P10" s="202" t="s">
        <v>18</v>
      </c>
      <c r="Q10" s="201">
        <v>119521</v>
      </c>
      <c r="R10" s="202">
        <f t="shared" ref="R10:R11" si="37">Q10*0.375</f>
        <v>44820.375</v>
      </c>
      <c r="S10" s="201" t="s">
        <v>18</v>
      </c>
      <c r="T10" s="202" t="s">
        <v>18</v>
      </c>
      <c r="U10" s="203"/>
      <c r="V10" s="204" t="s">
        <v>223</v>
      </c>
      <c r="W10" s="205" t="s">
        <v>224</v>
      </c>
      <c r="X10" s="201">
        <f t="shared" si="7"/>
        <v>1295.25</v>
      </c>
      <c r="Y10" s="202">
        <f t="shared" si="8"/>
        <v>1381.6000000000001</v>
      </c>
      <c r="Z10" s="201">
        <f t="shared" ref="Z10:Z17" si="38">AA10*0.65</f>
        <v>2245.1</v>
      </c>
      <c r="AA10" s="202">
        <v>3454</v>
      </c>
      <c r="AB10" s="201">
        <f t="shared" si="10"/>
        <v>5181</v>
      </c>
      <c r="AC10" s="202">
        <f t="shared" si="11"/>
        <v>6908</v>
      </c>
      <c r="AD10" s="201">
        <v>9670</v>
      </c>
      <c r="AE10" s="202">
        <f>AD10*0.375</f>
        <v>3626.25</v>
      </c>
      <c r="AF10" s="201">
        <f t="shared" si="12"/>
        <v>6908</v>
      </c>
      <c r="AG10" s="202">
        <f t="shared" si="34"/>
        <v>2072.4</v>
      </c>
      <c r="AH10" s="210">
        <v>2072</v>
      </c>
      <c r="AI10" s="209">
        <v>2072</v>
      </c>
      <c r="AJ10" s="210" t="s">
        <v>18</v>
      </c>
      <c r="AK10" s="209" t="s">
        <v>18</v>
      </c>
      <c r="AL10" s="210">
        <v>29011</v>
      </c>
      <c r="AM10" s="209">
        <f>AL10*0.375</f>
        <v>10879.125</v>
      </c>
      <c r="AN10" s="210" t="s">
        <v>18</v>
      </c>
      <c r="AO10" s="209" t="s">
        <v>18</v>
      </c>
      <c r="AP10" s="206"/>
      <c r="AQ10" s="204" t="s">
        <v>225</v>
      </c>
      <c r="AR10" s="200" t="s">
        <v>226</v>
      </c>
      <c r="AS10" s="201">
        <f t="shared" si="14"/>
        <v>1673.625</v>
      </c>
      <c r="AT10" s="202">
        <f t="shared" si="15"/>
        <v>1785.2</v>
      </c>
      <c r="AU10" s="201">
        <f t="shared" si="35"/>
        <v>2900.9500000000003</v>
      </c>
      <c r="AV10" s="202">
        <v>4463</v>
      </c>
      <c r="AW10" s="201">
        <f t="shared" si="17"/>
        <v>5132.45</v>
      </c>
      <c r="AX10" s="202">
        <f t="shared" si="18"/>
        <v>8926</v>
      </c>
      <c r="AY10" s="201">
        <v>12496</v>
      </c>
      <c r="AZ10" s="214">
        <f>AY10*0.375</f>
        <v>4686</v>
      </c>
      <c r="BA10" s="201">
        <f t="shared" si="19"/>
        <v>8926</v>
      </c>
      <c r="BB10" s="202">
        <f t="shared" si="20"/>
        <v>3347.25</v>
      </c>
      <c r="BC10" s="201">
        <v>1116</v>
      </c>
      <c r="BD10" s="214">
        <v>1116</v>
      </c>
      <c r="BE10" s="201" t="s">
        <v>18</v>
      </c>
      <c r="BF10" s="214">
        <v>1302</v>
      </c>
      <c r="BG10" s="201">
        <v>15622</v>
      </c>
      <c r="BH10" s="214">
        <f>BG10*0.375</f>
        <v>5858.25</v>
      </c>
      <c r="BI10" s="201">
        <v>7811</v>
      </c>
      <c r="BJ10" s="214">
        <f>BI10*0.375</f>
        <v>2929.125</v>
      </c>
      <c r="BK10" s="195"/>
      <c r="BL10" s="203"/>
      <c r="BM10" s="204" t="s">
        <v>227</v>
      </c>
      <c r="BN10" s="205" t="s">
        <v>228</v>
      </c>
      <c r="BO10" s="201">
        <f t="shared" si="21"/>
        <v>1160.25</v>
      </c>
      <c r="BP10" s="202">
        <f t="shared" si="22"/>
        <v>1237.6000000000001</v>
      </c>
      <c r="BQ10" s="201">
        <f>BR10*0.5</f>
        <v>1547</v>
      </c>
      <c r="BR10" s="202">
        <v>3094</v>
      </c>
      <c r="BS10" s="201">
        <f t="shared" si="24"/>
        <v>4641</v>
      </c>
      <c r="BT10" s="202">
        <f t="shared" si="25"/>
        <v>6188</v>
      </c>
      <c r="BU10" s="201">
        <v>8664</v>
      </c>
      <c r="BV10" s="202">
        <f>BU10*0.375</f>
        <v>3249</v>
      </c>
      <c r="BW10" s="201">
        <f t="shared" si="26"/>
        <v>6188</v>
      </c>
      <c r="BX10" s="202">
        <f t="shared" si="27"/>
        <v>2320.5</v>
      </c>
      <c r="BY10" s="201">
        <v>1856</v>
      </c>
      <c r="BZ10" s="202">
        <v>1856</v>
      </c>
      <c r="CA10" s="201" t="s">
        <v>18</v>
      </c>
      <c r="CB10" s="202" t="s">
        <v>18</v>
      </c>
      <c r="CC10" s="201">
        <v>25991</v>
      </c>
      <c r="CD10" s="202">
        <f>CC10*0.375</f>
        <v>9746.625</v>
      </c>
      <c r="CE10" s="201" t="s">
        <v>18</v>
      </c>
      <c r="CF10" s="202" t="s">
        <v>18</v>
      </c>
      <c r="CG10" s="203"/>
    </row>
    <row r="11" spans="1:85" ht="12.75">
      <c r="A11" s="199" t="s">
        <v>78</v>
      </c>
      <c r="B11" s="200" t="s">
        <v>229</v>
      </c>
      <c r="C11" s="201">
        <f t="shared" si="0"/>
        <v>7178.25</v>
      </c>
      <c r="D11" s="202">
        <f t="shared" si="1"/>
        <v>7656.8</v>
      </c>
      <c r="E11" s="201">
        <f t="shared" si="36"/>
        <v>12442.300000000001</v>
      </c>
      <c r="F11" s="202">
        <v>19142</v>
      </c>
      <c r="G11" s="201">
        <f t="shared" si="3"/>
        <v>28713</v>
      </c>
      <c r="H11" s="202">
        <f t="shared" si="4"/>
        <v>38284</v>
      </c>
      <c r="I11" s="201" t="s">
        <v>18</v>
      </c>
      <c r="J11" s="202" t="s">
        <v>18</v>
      </c>
      <c r="K11" s="201">
        <f t="shared" si="5"/>
        <v>38284</v>
      </c>
      <c r="L11" s="202">
        <f t="shared" si="6"/>
        <v>14356.5</v>
      </c>
      <c r="M11" s="201" t="s">
        <v>18</v>
      </c>
      <c r="N11" s="202" t="s">
        <v>18</v>
      </c>
      <c r="O11" s="201" t="s">
        <v>18</v>
      </c>
      <c r="P11" s="202" t="s">
        <v>18</v>
      </c>
      <c r="Q11" s="201">
        <v>279023</v>
      </c>
      <c r="R11" s="202">
        <f t="shared" si="37"/>
        <v>104633.625</v>
      </c>
      <c r="S11" s="201" t="s">
        <v>18</v>
      </c>
      <c r="T11" s="202" t="s">
        <v>18</v>
      </c>
      <c r="U11" s="203"/>
      <c r="V11" s="204" t="s">
        <v>78</v>
      </c>
      <c r="W11" s="200" t="s">
        <v>229</v>
      </c>
      <c r="X11" s="201">
        <f t="shared" si="7"/>
        <v>1953.375</v>
      </c>
      <c r="Y11" s="202">
        <f t="shared" si="8"/>
        <v>2083.6</v>
      </c>
      <c r="Z11" s="201">
        <f t="shared" si="38"/>
        <v>3385.85</v>
      </c>
      <c r="AA11" s="202">
        <v>5209</v>
      </c>
      <c r="AB11" s="201">
        <f t="shared" si="10"/>
        <v>7813.5</v>
      </c>
      <c r="AC11" s="202">
        <f t="shared" si="11"/>
        <v>10418</v>
      </c>
      <c r="AD11" s="201" t="s">
        <v>18</v>
      </c>
      <c r="AE11" s="202" t="s">
        <v>18</v>
      </c>
      <c r="AF11" s="201">
        <f t="shared" si="12"/>
        <v>10418</v>
      </c>
      <c r="AG11" s="202">
        <f t="shared" si="34"/>
        <v>3125.4</v>
      </c>
      <c r="AH11" s="210" t="s">
        <v>18</v>
      </c>
      <c r="AI11" s="209" t="s">
        <v>18</v>
      </c>
      <c r="AJ11" s="210" t="s">
        <v>18</v>
      </c>
      <c r="AK11" s="209" t="s">
        <v>18</v>
      </c>
      <c r="AL11" s="210" t="s">
        <v>18</v>
      </c>
      <c r="AM11" s="209" t="s">
        <v>18</v>
      </c>
      <c r="AN11" s="210" t="s">
        <v>18</v>
      </c>
      <c r="AO11" s="209" t="s">
        <v>18</v>
      </c>
      <c r="AP11" s="206"/>
      <c r="AQ11" s="204" t="s">
        <v>78</v>
      </c>
      <c r="AR11" s="200" t="s">
        <v>229</v>
      </c>
      <c r="AS11" s="201">
        <f t="shared" si="14"/>
        <v>1796.25</v>
      </c>
      <c r="AT11" s="202">
        <f t="shared" si="15"/>
        <v>1916</v>
      </c>
      <c r="AU11" s="201">
        <f t="shared" si="35"/>
        <v>3113.5</v>
      </c>
      <c r="AV11" s="202">
        <v>4790</v>
      </c>
      <c r="AW11" s="201">
        <f t="shared" si="17"/>
        <v>5508.5</v>
      </c>
      <c r="AX11" s="202">
        <f t="shared" si="18"/>
        <v>9580</v>
      </c>
      <c r="AY11" s="201" t="s">
        <v>18</v>
      </c>
      <c r="AZ11" s="215" t="s">
        <v>18</v>
      </c>
      <c r="BA11" s="201">
        <f t="shared" si="19"/>
        <v>9580</v>
      </c>
      <c r="BB11" s="202">
        <f t="shared" si="20"/>
        <v>3592.5</v>
      </c>
      <c r="BC11" s="201" t="s">
        <v>18</v>
      </c>
      <c r="BD11" s="214" t="s">
        <v>18</v>
      </c>
      <c r="BE11" s="201" t="s">
        <v>18</v>
      </c>
      <c r="BF11" s="214" t="s">
        <v>18</v>
      </c>
      <c r="BG11" s="201" t="s">
        <v>18</v>
      </c>
      <c r="BH11" s="214" t="s">
        <v>18</v>
      </c>
      <c r="BI11" s="201" t="s">
        <v>18</v>
      </c>
      <c r="BJ11" s="214" t="s">
        <v>18</v>
      </c>
      <c r="BK11" s="195"/>
      <c r="BL11" s="203"/>
      <c r="BM11" s="211" t="s">
        <v>78</v>
      </c>
      <c r="BN11" s="212" t="s">
        <v>229</v>
      </c>
      <c r="BO11" s="201">
        <f t="shared" si="21"/>
        <v>1528.875</v>
      </c>
      <c r="BP11" s="209">
        <f t="shared" si="22"/>
        <v>1630.8000000000002</v>
      </c>
      <c r="BQ11" s="210">
        <f t="shared" ref="BQ11:BQ20" si="39">BR11*0.65</f>
        <v>2650.05</v>
      </c>
      <c r="BR11" s="209">
        <v>4077</v>
      </c>
      <c r="BS11" s="210">
        <f t="shared" si="24"/>
        <v>6115.5</v>
      </c>
      <c r="BT11" s="209">
        <f t="shared" si="25"/>
        <v>8154</v>
      </c>
      <c r="BU11" s="210" t="s">
        <v>18</v>
      </c>
      <c r="BV11" s="209" t="s">
        <v>18</v>
      </c>
      <c r="BW11" s="210">
        <f t="shared" si="26"/>
        <v>8154</v>
      </c>
      <c r="BX11" s="209">
        <f t="shared" si="27"/>
        <v>3057.75</v>
      </c>
      <c r="BY11" s="210" t="s">
        <v>18</v>
      </c>
      <c r="BZ11" s="209" t="s">
        <v>18</v>
      </c>
      <c r="CA11" s="210" t="s">
        <v>18</v>
      </c>
      <c r="CB11" s="209" t="s">
        <v>18</v>
      </c>
      <c r="CC11" s="210" t="s">
        <v>18</v>
      </c>
      <c r="CD11" s="209" t="s">
        <v>18</v>
      </c>
      <c r="CE11" s="210" t="s">
        <v>18</v>
      </c>
      <c r="CF11" s="209" t="s">
        <v>18</v>
      </c>
      <c r="CG11" s="203"/>
    </row>
    <row r="12" spans="1:85" ht="12.75">
      <c r="A12" s="207" t="s">
        <v>230</v>
      </c>
      <c r="B12" s="208" t="s">
        <v>231</v>
      </c>
      <c r="C12" s="201">
        <f t="shared" si="0"/>
        <v>10210.5</v>
      </c>
      <c r="D12" s="209">
        <f t="shared" si="1"/>
        <v>10891.2</v>
      </c>
      <c r="E12" s="210">
        <f t="shared" si="36"/>
        <v>17698.2</v>
      </c>
      <c r="F12" s="209">
        <v>27228</v>
      </c>
      <c r="G12" s="210">
        <f t="shared" si="3"/>
        <v>40842</v>
      </c>
      <c r="H12" s="209">
        <f t="shared" si="4"/>
        <v>54456</v>
      </c>
      <c r="I12" s="210" t="s">
        <v>18</v>
      </c>
      <c r="J12" s="209" t="s">
        <v>18</v>
      </c>
      <c r="K12" s="210">
        <f t="shared" si="5"/>
        <v>54456</v>
      </c>
      <c r="L12" s="209">
        <f t="shared" si="6"/>
        <v>20421</v>
      </c>
      <c r="M12" s="210" t="s">
        <v>18</v>
      </c>
      <c r="N12" s="209" t="s">
        <v>18</v>
      </c>
      <c r="O12" s="210" t="s">
        <v>18</v>
      </c>
      <c r="P12" s="209" t="s">
        <v>18</v>
      </c>
      <c r="Q12" s="210" t="s">
        <v>18</v>
      </c>
      <c r="R12" s="209" t="s">
        <v>18</v>
      </c>
      <c r="S12" s="210" t="s">
        <v>18</v>
      </c>
      <c r="T12" s="209" t="s">
        <v>18</v>
      </c>
      <c r="U12" s="203"/>
      <c r="V12" s="211" t="s">
        <v>230</v>
      </c>
      <c r="W12" s="208" t="s">
        <v>231</v>
      </c>
      <c r="X12" s="201">
        <f t="shared" si="7"/>
        <v>2896.5</v>
      </c>
      <c r="Y12" s="209">
        <f t="shared" si="8"/>
        <v>3089.6000000000004</v>
      </c>
      <c r="Z12" s="210">
        <f t="shared" si="38"/>
        <v>5020.6000000000004</v>
      </c>
      <c r="AA12" s="209">
        <v>7724</v>
      </c>
      <c r="AB12" s="210">
        <f t="shared" si="10"/>
        <v>11586</v>
      </c>
      <c r="AC12" s="209">
        <f t="shared" si="11"/>
        <v>15448</v>
      </c>
      <c r="AD12" s="210" t="s">
        <v>18</v>
      </c>
      <c r="AE12" s="209" t="s">
        <v>18</v>
      </c>
      <c r="AF12" s="210">
        <f t="shared" si="12"/>
        <v>15448</v>
      </c>
      <c r="AG12" s="209">
        <f t="shared" si="34"/>
        <v>4634.3999999999996</v>
      </c>
      <c r="AH12" s="210" t="s">
        <v>18</v>
      </c>
      <c r="AI12" s="209" t="s">
        <v>18</v>
      </c>
      <c r="AJ12" s="210" t="s">
        <v>18</v>
      </c>
      <c r="AK12" s="209" t="s">
        <v>18</v>
      </c>
      <c r="AL12" s="210" t="s">
        <v>18</v>
      </c>
      <c r="AM12" s="209" t="s">
        <v>18</v>
      </c>
      <c r="AN12" s="210" t="s">
        <v>18</v>
      </c>
      <c r="AO12" s="209" t="s">
        <v>18</v>
      </c>
      <c r="AP12" s="206"/>
      <c r="AQ12" s="211" t="s">
        <v>232</v>
      </c>
      <c r="AR12" s="208" t="s">
        <v>231</v>
      </c>
      <c r="AS12" s="201">
        <f t="shared" si="14"/>
        <v>2166.375</v>
      </c>
      <c r="AT12" s="209">
        <f t="shared" si="15"/>
        <v>2310.8000000000002</v>
      </c>
      <c r="AU12" s="210">
        <f t="shared" si="35"/>
        <v>3755.05</v>
      </c>
      <c r="AV12" s="209">
        <v>5777</v>
      </c>
      <c r="AW12" s="210">
        <f t="shared" si="17"/>
        <v>6643.5499999999993</v>
      </c>
      <c r="AX12" s="209">
        <f t="shared" si="18"/>
        <v>11554</v>
      </c>
      <c r="AY12" s="210" t="s">
        <v>18</v>
      </c>
      <c r="AZ12" s="213" t="s">
        <v>18</v>
      </c>
      <c r="BA12" s="210">
        <f t="shared" si="19"/>
        <v>11554</v>
      </c>
      <c r="BB12" s="209">
        <f t="shared" si="20"/>
        <v>4332.75</v>
      </c>
      <c r="BC12" s="210" t="s">
        <v>18</v>
      </c>
      <c r="BD12" s="213" t="s">
        <v>18</v>
      </c>
      <c r="BE12" s="210" t="s">
        <v>18</v>
      </c>
      <c r="BF12" s="213" t="s">
        <v>18</v>
      </c>
      <c r="BG12" s="210" t="s">
        <v>18</v>
      </c>
      <c r="BH12" s="213" t="s">
        <v>18</v>
      </c>
      <c r="BI12" s="210" t="s">
        <v>18</v>
      </c>
      <c r="BJ12" s="213" t="s">
        <v>18</v>
      </c>
      <c r="BK12" s="195"/>
      <c r="BL12" s="203"/>
      <c r="BM12" s="211" t="s">
        <v>230</v>
      </c>
      <c r="BN12" s="212" t="s">
        <v>231</v>
      </c>
      <c r="BO12" s="201">
        <f t="shared" si="21"/>
        <v>2118.75</v>
      </c>
      <c r="BP12" s="209">
        <f t="shared" si="22"/>
        <v>2260</v>
      </c>
      <c r="BQ12" s="210">
        <f t="shared" si="39"/>
        <v>3672.5</v>
      </c>
      <c r="BR12" s="209">
        <v>5650</v>
      </c>
      <c r="BS12" s="210">
        <f t="shared" si="24"/>
        <v>8475</v>
      </c>
      <c r="BT12" s="209">
        <f t="shared" si="25"/>
        <v>11300</v>
      </c>
      <c r="BU12" s="210" t="s">
        <v>18</v>
      </c>
      <c r="BV12" s="209" t="s">
        <v>18</v>
      </c>
      <c r="BW12" s="210">
        <f t="shared" si="26"/>
        <v>11300</v>
      </c>
      <c r="BX12" s="209">
        <f t="shared" si="27"/>
        <v>4237.5</v>
      </c>
      <c r="BY12" s="210" t="s">
        <v>18</v>
      </c>
      <c r="BZ12" s="209" t="s">
        <v>18</v>
      </c>
      <c r="CA12" s="210" t="s">
        <v>18</v>
      </c>
      <c r="CB12" s="209" t="s">
        <v>18</v>
      </c>
      <c r="CC12" s="210" t="s">
        <v>18</v>
      </c>
      <c r="CD12" s="209" t="s">
        <v>18</v>
      </c>
      <c r="CE12" s="210" t="s">
        <v>18</v>
      </c>
      <c r="CF12" s="209" t="s">
        <v>18</v>
      </c>
      <c r="CG12" s="203"/>
    </row>
    <row r="13" spans="1:85" ht="12.75">
      <c r="A13" s="207" t="s">
        <v>233</v>
      </c>
      <c r="B13" s="208" t="s">
        <v>234</v>
      </c>
      <c r="C13" s="201">
        <f t="shared" si="0"/>
        <v>11267.25</v>
      </c>
      <c r="D13" s="209">
        <f t="shared" si="1"/>
        <v>12018.400000000001</v>
      </c>
      <c r="E13" s="210">
        <f t="shared" si="36"/>
        <v>19529.900000000001</v>
      </c>
      <c r="F13" s="209">
        <v>30046</v>
      </c>
      <c r="G13" s="210">
        <f t="shared" si="3"/>
        <v>45069</v>
      </c>
      <c r="H13" s="209">
        <f t="shared" si="4"/>
        <v>60092</v>
      </c>
      <c r="I13" s="210" t="s">
        <v>18</v>
      </c>
      <c r="J13" s="209" t="s">
        <v>18</v>
      </c>
      <c r="K13" s="210">
        <f t="shared" si="5"/>
        <v>60092</v>
      </c>
      <c r="L13" s="209">
        <f t="shared" si="6"/>
        <v>22534.5</v>
      </c>
      <c r="M13" s="210" t="s">
        <v>18</v>
      </c>
      <c r="N13" s="209" t="s">
        <v>18</v>
      </c>
      <c r="O13" s="210" t="s">
        <v>18</v>
      </c>
      <c r="P13" s="209" t="s">
        <v>18</v>
      </c>
      <c r="Q13" s="210" t="s">
        <v>18</v>
      </c>
      <c r="R13" s="209" t="s">
        <v>18</v>
      </c>
      <c r="S13" s="210" t="s">
        <v>18</v>
      </c>
      <c r="T13" s="209" t="s">
        <v>18</v>
      </c>
      <c r="U13" s="203"/>
      <c r="V13" s="211" t="s">
        <v>235</v>
      </c>
      <c r="W13" s="212" t="s">
        <v>234</v>
      </c>
      <c r="X13" s="201">
        <f t="shared" si="7"/>
        <v>3120</v>
      </c>
      <c r="Y13" s="209">
        <f t="shared" si="8"/>
        <v>3328</v>
      </c>
      <c r="Z13" s="210">
        <f t="shared" si="38"/>
        <v>5408</v>
      </c>
      <c r="AA13" s="209">
        <v>8320</v>
      </c>
      <c r="AB13" s="210">
        <f t="shared" si="10"/>
        <v>12480</v>
      </c>
      <c r="AC13" s="209">
        <f t="shared" si="11"/>
        <v>16640</v>
      </c>
      <c r="AD13" s="210" t="s">
        <v>18</v>
      </c>
      <c r="AE13" s="209" t="s">
        <v>18</v>
      </c>
      <c r="AF13" s="210">
        <f t="shared" si="12"/>
        <v>16640</v>
      </c>
      <c r="AG13" s="209">
        <f t="shared" si="34"/>
        <v>4992</v>
      </c>
      <c r="AH13" s="210" t="s">
        <v>18</v>
      </c>
      <c r="AI13" s="209" t="s">
        <v>18</v>
      </c>
      <c r="AJ13" s="210" t="s">
        <v>18</v>
      </c>
      <c r="AK13" s="209" t="s">
        <v>18</v>
      </c>
      <c r="AL13" s="210" t="s">
        <v>18</v>
      </c>
      <c r="AM13" s="209" t="s">
        <v>18</v>
      </c>
      <c r="AN13" s="210" t="s">
        <v>18</v>
      </c>
      <c r="AO13" s="209" t="s">
        <v>18</v>
      </c>
      <c r="AP13" s="206"/>
      <c r="AQ13" s="211" t="s">
        <v>235</v>
      </c>
      <c r="AR13" s="208" t="s">
        <v>234</v>
      </c>
      <c r="AS13" s="201">
        <f t="shared" si="14"/>
        <v>2477.25</v>
      </c>
      <c r="AT13" s="209">
        <f t="shared" si="15"/>
        <v>2642.4</v>
      </c>
      <c r="AU13" s="210">
        <f t="shared" si="35"/>
        <v>4293.9000000000005</v>
      </c>
      <c r="AV13" s="209">
        <v>6606</v>
      </c>
      <c r="AW13" s="210">
        <f t="shared" si="17"/>
        <v>7596.9</v>
      </c>
      <c r="AX13" s="209">
        <f t="shared" si="18"/>
        <v>13212</v>
      </c>
      <c r="AY13" s="210" t="s">
        <v>18</v>
      </c>
      <c r="AZ13" s="213" t="s">
        <v>18</v>
      </c>
      <c r="BA13" s="210">
        <f t="shared" si="19"/>
        <v>13212</v>
      </c>
      <c r="BB13" s="209">
        <f t="shared" si="20"/>
        <v>4954.5</v>
      </c>
      <c r="BC13" s="210" t="s">
        <v>18</v>
      </c>
      <c r="BD13" s="213" t="s">
        <v>18</v>
      </c>
      <c r="BE13" s="210" t="s">
        <v>18</v>
      </c>
      <c r="BF13" s="213" t="s">
        <v>18</v>
      </c>
      <c r="BG13" s="210" t="s">
        <v>18</v>
      </c>
      <c r="BH13" s="213" t="s">
        <v>18</v>
      </c>
      <c r="BI13" s="210" t="s">
        <v>18</v>
      </c>
      <c r="BJ13" s="213" t="s">
        <v>18</v>
      </c>
      <c r="BK13" s="195"/>
      <c r="BL13" s="203"/>
      <c r="BM13" s="211" t="s">
        <v>233</v>
      </c>
      <c r="BN13" s="212" t="s">
        <v>234</v>
      </c>
      <c r="BO13" s="201">
        <f t="shared" si="21"/>
        <v>2027.25</v>
      </c>
      <c r="BP13" s="209">
        <f t="shared" si="22"/>
        <v>2162.4</v>
      </c>
      <c r="BQ13" s="210">
        <f t="shared" si="39"/>
        <v>3513.9</v>
      </c>
      <c r="BR13" s="209">
        <v>5406</v>
      </c>
      <c r="BS13" s="210">
        <f t="shared" si="24"/>
        <v>8109</v>
      </c>
      <c r="BT13" s="209">
        <f t="shared" si="25"/>
        <v>10812</v>
      </c>
      <c r="BU13" s="210" t="s">
        <v>18</v>
      </c>
      <c r="BV13" s="209" t="s">
        <v>18</v>
      </c>
      <c r="BW13" s="210">
        <f t="shared" si="26"/>
        <v>10812</v>
      </c>
      <c r="BX13" s="209">
        <f t="shared" si="27"/>
        <v>4054.5</v>
      </c>
      <c r="BY13" s="210" t="s">
        <v>18</v>
      </c>
      <c r="BZ13" s="209" t="s">
        <v>18</v>
      </c>
      <c r="CA13" s="210" t="s">
        <v>18</v>
      </c>
      <c r="CB13" s="209" t="s">
        <v>18</v>
      </c>
      <c r="CC13" s="210" t="s">
        <v>18</v>
      </c>
      <c r="CD13" s="209" t="s">
        <v>18</v>
      </c>
      <c r="CE13" s="210" t="s">
        <v>18</v>
      </c>
      <c r="CF13" s="209" t="s">
        <v>18</v>
      </c>
      <c r="CG13" s="203"/>
    </row>
    <row r="14" spans="1:85" ht="12.75">
      <c r="A14" s="207" t="s">
        <v>236</v>
      </c>
      <c r="B14" s="208" t="s">
        <v>237</v>
      </c>
      <c r="C14" s="201">
        <f t="shared" si="0"/>
        <v>8447.25</v>
      </c>
      <c r="D14" s="209">
        <f t="shared" si="1"/>
        <v>9010.4</v>
      </c>
      <c r="E14" s="210">
        <f t="shared" si="36"/>
        <v>14641.9</v>
      </c>
      <c r="F14" s="209">
        <v>22526</v>
      </c>
      <c r="G14" s="210">
        <f t="shared" si="3"/>
        <v>33789</v>
      </c>
      <c r="H14" s="209">
        <f t="shared" si="4"/>
        <v>45052</v>
      </c>
      <c r="I14" s="210" t="s">
        <v>18</v>
      </c>
      <c r="J14" s="209" t="s">
        <v>18</v>
      </c>
      <c r="K14" s="210">
        <f t="shared" si="5"/>
        <v>45052</v>
      </c>
      <c r="L14" s="209">
        <f t="shared" si="6"/>
        <v>16894.5</v>
      </c>
      <c r="M14" s="210" t="s">
        <v>18</v>
      </c>
      <c r="N14" s="209" t="s">
        <v>18</v>
      </c>
      <c r="O14" s="210" t="s">
        <v>18</v>
      </c>
      <c r="P14" s="209" t="s">
        <v>18</v>
      </c>
      <c r="Q14" s="210" t="s">
        <v>18</v>
      </c>
      <c r="R14" s="209" t="s">
        <v>18</v>
      </c>
      <c r="S14" s="210" t="s">
        <v>18</v>
      </c>
      <c r="T14" s="209" t="s">
        <v>18</v>
      </c>
      <c r="U14" s="203"/>
      <c r="V14" s="211" t="s">
        <v>236</v>
      </c>
      <c r="W14" s="212" t="s">
        <v>237</v>
      </c>
      <c r="X14" s="201">
        <f t="shared" si="7"/>
        <v>2270.625</v>
      </c>
      <c r="Y14" s="209">
        <f t="shared" si="8"/>
        <v>2422</v>
      </c>
      <c r="Z14" s="210">
        <f t="shared" si="38"/>
        <v>3935.75</v>
      </c>
      <c r="AA14" s="209">
        <v>6055</v>
      </c>
      <c r="AB14" s="210">
        <f t="shared" si="10"/>
        <v>9082.5</v>
      </c>
      <c r="AC14" s="209">
        <f t="shared" si="11"/>
        <v>12110</v>
      </c>
      <c r="AD14" s="210" t="s">
        <v>18</v>
      </c>
      <c r="AE14" s="209" t="s">
        <v>18</v>
      </c>
      <c r="AF14" s="210">
        <f t="shared" si="12"/>
        <v>12110</v>
      </c>
      <c r="AG14" s="209">
        <f t="shared" si="34"/>
        <v>3633</v>
      </c>
      <c r="AH14" s="210" t="s">
        <v>18</v>
      </c>
      <c r="AI14" s="209" t="s">
        <v>18</v>
      </c>
      <c r="AJ14" s="210" t="s">
        <v>18</v>
      </c>
      <c r="AK14" s="209" t="s">
        <v>18</v>
      </c>
      <c r="AL14" s="210" t="s">
        <v>18</v>
      </c>
      <c r="AM14" s="209" t="s">
        <v>18</v>
      </c>
      <c r="AN14" s="210" t="s">
        <v>18</v>
      </c>
      <c r="AO14" s="209" t="s">
        <v>18</v>
      </c>
      <c r="AP14" s="206"/>
      <c r="AQ14" s="211" t="s">
        <v>236</v>
      </c>
      <c r="AR14" s="208" t="s">
        <v>237</v>
      </c>
      <c r="AS14" s="201">
        <f t="shared" si="14"/>
        <v>1893.375</v>
      </c>
      <c r="AT14" s="209">
        <f t="shared" si="15"/>
        <v>2019.6000000000001</v>
      </c>
      <c r="AU14" s="210">
        <f t="shared" si="35"/>
        <v>3281.85</v>
      </c>
      <c r="AV14" s="209">
        <v>5049</v>
      </c>
      <c r="AW14" s="210">
        <f t="shared" si="17"/>
        <v>5806.3499999999995</v>
      </c>
      <c r="AX14" s="209"/>
      <c r="AY14" s="210" t="s">
        <v>18</v>
      </c>
      <c r="AZ14" s="213" t="s">
        <v>18</v>
      </c>
      <c r="BA14" s="210"/>
      <c r="BB14" s="209"/>
      <c r="BC14" s="210" t="s">
        <v>18</v>
      </c>
      <c r="BD14" s="213" t="s">
        <v>18</v>
      </c>
      <c r="BE14" s="210" t="s">
        <v>18</v>
      </c>
      <c r="BF14" s="213" t="s">
        <v>18</v>
      </c>
      <c r="BG14" s="210" t="s">
        <v>18</v>
      </c>
      <c r="BH14" s="213" t="s">
        <v>18</v>
      </c>
      <c r="BI14" s="210" t="s">
        <v>18</v>
      </c>
      <c r="BJ14" s="213" t="s">
        <v>18</v>
      </c>
      <c r="BK14" s="195"/>
      <c r="BL14" s="203"/>
      <c r="BM14" s="211" t="s">
        <v>236</v>
      </c>
      <c r="BN14" s="212" t="s">
        <v>237</v>
      </c>
      <c r="BO14" s="201">
        <f t="shared" si="21"/>
        <v>1475.625</v>
      </c>
      <c r="BP14" s="209">
        <f t="shared" si="22"/>
        <v>1574</v>
      </c>
      <c r="BQ14" s="210">
        <f t="shared" si="39"/>
        <v>2557.75</v>
      </c>
      <c r="BR14" s="209">
        <v>3935</v>
      </c>
      <c r="BS14" s="210">
        <f t="shared" si="24"/>
        <v>5902.5</v>
      </c>
      <c r="BT14" s="209">
        <f t="shared" si="25"/>
        <v>7870</v>
      </c>
      <c r="BU14" s="210" t="s">
        <v>18</v>
      </c>
      <c r="BV14" s="209" t="s">
        <v>18</v>
      </c>
      <c r="BW14" s="210">
        <f t="shared" si="26"/>
        <v>7870</v>
      </c>
      <c r="BX14" s="209">
        <f t="shared" si="27"/>
        <v>2951.25</v>
      </c>
      <c r="BY14" s="210" t="s">
        <v>18</v>
      </c>
      <c r="BZ14" s="209" t="s">
        <v>18</v>
      </c>
      <c r="CA14" s="210" t="s">
        <v>18</v>
      </c>
      <c r="CB14" s="209" t="s">
        <v>18</v>
      </c>
      <c r="CC14" s="210" t="s">
        <v>18</v>
      </c>
      <c r="CD14" s="209" t="s">
        <v>18</v>
      </c>
      <c r="CE14" s="210" t="s">
        <v>18</v>
      </c>
      <c r="CF14" s="209" t="s">
        <v>18</v>
      </c>
      <c r="CG14" s="203"/>
    </row>
    <row r="15" spans="1:85" ht="12.75">
      <c r="A15" s="207" t="s">
        <v>238</v>
      </c>
      <c r="B15" s="208" t="s">
        <v>239</v>
      </c>
      <c r="C15" s="201">
        <f t="shared" si="0"/>
        <v>0</v>
      </c>
      <c r="D15" s="209">
        <f t="shared" si="1"/>
        <v>0</v>
      </c>
      <c r="E15" s="210">
        <f t="shared" si="36"/>
        <v>0</v>
      </c>
      <c r="F15" s="209">
        <v>0</v>
      </c>
      <c r="G15" s="210">
        <f t="shared" si="3"/>
        <v>0</v>
      </c>
      <c r="H15" s="209">
        <f t="shared" si="4"/>
        <v>0</v>
      </c>
      <c r="I15" s="210" t="s">
        <v>18</v>
      </c>
      <c r="J15" s="209" t="s">
        <v>18</v>
      </c>
      <c r="K15" s="210">
        <f t="shared" si="5"/>
        <v>0</v>
      </c>
      <c r="L15" s="209">
        <f t="shared" si="6"/>
        <v>0</v>
      </c>
      <c r="M15" s="210" t="s">
        <v>18</v>
      </c>
      <c r="N15" s="209" t="s">
        <v>18</v>
      </c>
      <c r="O15" s="210" t="s">
        <v>18</v>
      </c>
      <c r="P15" s="209" t="s">
        <v>18</v>
      </c>
      <c r="Q15" s="210" t="s">
        <v>18</v>
      </c>
      <c r="R15" s="209" t="s">
        <v>18</v>
      </c>
      <c r="S15" s="210" t="s">
        <v>18</v>
      </c>
      <c r="T15" s="209" t="s">
        <v>18</v>
      </c>
      <c r="U15" s="203"/>
      <c r="V15" s="211" t="s">
        <v>238</v>
      </c>
      <c r="W15" s="212" t="s">
        <v>239</v>
      </c>
      <c r="X15" s="201">
        <f t="shared" si="7"/>
        <v>0</v>
      </c>
      <c r="Y15" s="209">
        <f t="shared" si="8"/>
        <v>0</v>
      </c>
      <c r="Z15" s="210">
        <f t="shared" si="38"/>
        <v>0</v>
      </c>
      <c r="AA15" s="209">
        <v>0</v>
      </c>
      <c r="AB15" s="210">
        <f t="shared" si="10"/>
        <v>0</v>
      </c>
      <c r="AC15" s="209">
        <f t="shared" si="11"/>
        <v>0</v>
      </c>
      <c r="AD15" s="210" t="s">
        <v>18</v>
      </c>
      <c r="AE15" s="209" t="s">
        <v>18</v>
      </c>
      <c r="AF15" s="210" t="s">
        <v>18</v>
      </c>
      <c r="AG15" s="209" t="s">
        <v>18</v>
      </c>
      <c r="AH15" s="210" t="s">
        <v>18</v>
      </c>
      <c r="AI15" s="209" t="s">
        <v>18</v>
      </c>
      <c r="AJ15" s="210" t="s">
        <v>18</v>
      </c>
      <c r="AK15" s="209" t="s">
        <v>18</v>
      </c>
      <c r="AL15" s="210" t="s">
        <v>18</v>
      </c>
      <c r="AM15" s="209" t="s">
        <v>18</v>
      </c>
      <c r="AN15" s="210" t="s">
        <v>18</v>
      </c>
      <c r="AO15" s="209" t="s">
        <v>18</v>
      </c>
      <c r="AP15" s="206"/>
      <c r="AQ15" s="211" t="s">
        <v>238</v>
      </c>
      <c r="AR15" s="208" t="s">
        <v>239</v>
      </c>
      <c r="AS15" s="201">
        <f t="shared" si="14"/>
        <v>0</v>
      </c>
      <c r="AT15" s="209">
        <f t="shared" si="15"/>
        <v>0</v>
      </c>
      <c r="AU15" s="210">
        <f t="shared" si="35"/>
        <v>0</v>
      </c>
      <c r="AV15" s="209">
        <v>0</v>
      </c>
      <c r="AW15" s="210">
        <f t="shared" si="17"/>
        <v>0</v>
      </c>
      <c r="AX15" s="209">
        <f t="shared" ref="AX15:AX42" si="40">AV15*2</f>
        <v>0</v>
      </c>
      <c r="AY15" s="210" t="s">
        <v>18</v>
      </c>
      <c r="AZ15" s="213" t="s">
        <v>18</v>
      </c>
      <c r="BA15" s="210">
        <f t="shared" ref="BA15:BA22" si="41">AX15</f>
        <v>0</v>
      </c>
      <c r="BB15" s="209">
        <f t="shared" ref="BB15:BB38" si="42">BA15*0.375</f>
        <v>0</v>
      </c>
      <c r="BC15" s="210" t="s">
        <v>18</v>
      </c>
      <c r="BD15" s="213" t="s">
        <v>18</v>
      </c>
      <c r="BE15" s="210" t="s">
        <v>18</v>
      </c>
      <c r="BF15" s="213" t="s">
        <v>18</v>
      </c>
      <c r="BG15" s="210" t="s">
        <v>18</v>
      </c>
      <c r="BH15" s="213" t="s">
        <v>18</v>
      </c>
      <c r="BI15" s="210" t="s">
        <v>18</v>
      </c>
      <c r="BJ15" s="213" t="s">
        <v>18</v>
      </c>
      <c r="BK15" s="195"/>
      <c r="BL15" s="203"/>
      <c r="BM15" s="211" t="s">
        <v>238</v>
      </c>
      <c r="BN15" s="212" t="s">
        <v>239</v>
      </c>
      <c r="BO15" s="201">
        <f t="shared" si="21"/>
        <v>0</v>
      </c>
      <c r="BP15" s="209">
        <f t="shared" si="22"/>
        <v>0</v>
      </c>
      <c r="BQ15" s="210">
        <f t="shared" si="39"/>
        <v>0</v>
      </c>
      <c r="BR15" s="209">
        <v>0</v>
      </c>
      <c r="BS15" s="210">
        <f t="shared" si="24"/>
        <v>0</v>
      </c>
      <c r="BT15" s="209">
        <f t="shared" si="25"/>
        <v>0</v>
      </c>
      <c r="BU15" s="210" t="s">
        <v>18</v>
      </c>
      <c r="BV15" s="209" t="s">
        <v>18</v>
      </c>
      <c r="BW15" s="210">
        <f t="shared" si="26"/>
        <v>0</v>
      </c>
      <c r="BX15" s="209">
        <f t="shared" si="27"/>
        <v>0</v>
      </c>
      <c r="BY15" s="210" t="s">
        <v>18</v>
      </c>
      <c r="BZ15" s="209" t="s">
        <v>18</v>
      </c>
      <c r="CA15" s="210" t="s">
        <v>18</v>
      </c>
      <c r="CB15" s="209" t="s">
        <v>18</v>
      </c>
      <c r="CC15" s="210" t="s">
        <v>18</v>
      </c>
      <c r="CD15" s="209" t="s">
        <v>18</v>
      </c>
      <c r="CE15" s="210" t="s">
        <v>18</v>
      </c>
      <c r="CF15" s="209" t="s">
        <v>18</v>
      </c>
      <c r="CG15" s="203"/>
    </row>
    <row r="16" spans="1:85" ht="12.75">
      <c r="A16" s="207" t="s">
        <v>240</v>
      </c>
      <c r="B16" s="208" t="s">
        <v>241</v>
      </c>
      <c r="C16" s="201">
        <f t="shared" si="0"/>
        <v>0</v>
      </c>
      <c r="D16" s="209">
        <f t="shared" si="1"/>
        <v>0</v>
      </c>
      <c r="E16" s="210">
        <f t="shared" si="36"/>
        <v>0</v>
      </c>
      <c r="F16" s="209">
        <v>0</v>
      </c>
      <c r="G16" s="210">
        <f t="shared" si="3"/>
        <v>0</v>
      </c>
      <c r="H16" s="209">
        <f t="shared" si="4"/>
        <v>0</v>
      </c>
      <c r="I16" s="210" t="s">
        <v>18</v>
      </c>
      <c r="J16" s="209" t="s">
        <v>18</v>
      </c>
      <c r="K16" s="210">
        <f t="shared" si="5"/>
        <v>0</v>
      </c>
      <c r="L16" s="209">
        <f t="shared" si="6"/>
        <v>0</v>
      </c>
      <c r="M16" s="210" t="s">
        <v>18</v>
      </c>
      <c r="N16" s="209" t="s">
        <v>18</v>
      </c>
      <c r="O16" s="210" t="s">
        <v>18</v>
      </c>
      <c r="P16" s="209" t="s">
        <v>18</v>
      </c>
      <c r="Q16" s="210" t="s">
        <v>18</v>
      </c>
      <c r="R16" s="209" t="s">
        <v>18</v>
      </c>
      <c r="S16" s="210" t="s">
        <v>18</v>
      </c>
      <c r="T16" s="209" t="s">
        <v>18</v>
      </c>
      <c r="U16" s="203"/>
      <c r="V16" s="211" t="s">
        <v>240</v>
      </c>
      <c r="W16" s="212" t="s">
        <v>241</v>
      </c>
      <c r="X16" s="201">
        <f t="shared" si="7"/>
        <v>0</v>
      </c>
      <c r="Y16" s="209">
        <f t="shared" si="8"/>
        <v>0</v>
      </c>
      <c r="Z16" s="210">
        <f t="shared" si="38"/>
        <v>0</v>
      </c>
      <c r="AA16" s="209">
        <v>0</v>
      </c>
      <c r="AB16" s="210">
        <f t="shared" si="10"/>
        <v>0</v>
      </c>
      <c r="AC16" s="209">
        <f t="shared" si="11"/>
        <v>0</v>
      </c>
      <c r="AD16" s="210" t="s">
        <v>18</v>
      </c>
      <c r="AE16" s="209" t="s">
        <v>18</v>
      </c>
      <c r="AF16" s="210" t="s">
        <v>18</v>
      </c>
      <c r="AG16" s="209" t="s">
        <v>18</v>
      </c>
      <c r="AH16" s="210" t="s">
        <v>18</v>
      </c>
      <c r="AI16" s="209" t="s">
        <v>18</v>
      </c>
      <c r="AJ16" s="210" t="s">
        <v>18</v>
      </c>
      <c r="AK16" s="209" t="s">
        <v>18</v>
      </c>
      <c r="AL16" s="210" t="s">
        <v>18</v>
      </c>
      <c r="AM16" s="209" t="s">
        <v>18</v>
      </c>
      <c r="AN16" s="210" t="s">
        <v>18</v>
      </c>
      <c r="AO16" s="209" t="s">
        <v>18</v>
      </c>
      <c r="AP16" s="206"/>
      <c r="AQ16" s="211" t="s">
        <v>240</v>
      </c>
      <c r="AR16" s="208" t="s">
        <v>241</v>
      </c>
      <c r="AS16" s="201">
        <f t="shared" si="14"/>
        <v>0</v>
      </c>
      <c r="AT16" s="209">
        <f t="shared" si="15"/>
        <v>0</v>
      </c>
      <c r="AU16" s="210">
        <f t="shared" si="35"/>
        <v>0</v>
      </c>
      <c r="AV16" s="209">
        <v>0</v>
      </c>
      <c r="AW16" s="210">
        <f t="shared" si="17"/>
        <v>0</v>
      </c>
      <c r="AX16" s="209">
        <f t="shared" si="40"/>
        <v>0</v>
      </c>
      <c r="AY16" s="210" t="s">
        <v>18</v>
      </c>
      <c r="AZ16" s="213" t="s">
        <v>18</v>
      </c>
      <c r="BA16" s="210">
        <f t="shared" si="41"/>
        <v>0</v>
      </c>
      <c r="BB16" s="209">
        <f t="shared" si="42"/>
        <v>0</v>
      </c>
      <c r="BC16" s="210" t="s">
        <v>18</v>
      </c>
      <c r="BD16" s="213" t="s">
        <v>18</v>
      </c>
      <c r="BE16" s="210" t="s">
        <v>18</v>
      </c>
      <c r="BF16" s="213" t="s">
        <v>18</v>
      </c>
      <c r="BG16" s="210" t="s">
        <v>18</v>
      </c>
      <c r="BH16" s="213" t="s">
        <v>18</v>
      </c>
      <c r="BI16" s="210" t="s">
        <v>18</v>
      </c>
      <c r="BJ16" s="213" t="s">
        <v>18</v>
      </c>
      <c r="BK16" s="195"/>
      <c r="BL16" s="203"/>
      <c r="BM16" s="211" t="s">
        <v>240</v>
      </c>
      <c r="BN16" s="212" t="s">
        <v>241</v>
      </c>
      <c r="BO16" s="201">
        <f t="shared" si="21"/>
        <v>0</v>
      </c>
      <c r="BP16" s="209">
        <f t="shared" si="22"/>
        <v>0</v>
      </c>
      <c r="BQ16" s="210">
        <f t="shared" si="39"/>
        <v>0</v>
      </c>
      <c r="BR16" s="209">
        <v>0</v>
      </c>
      <c r="BS16" s="210">
        <f t="shared" si="24"/>
        <v>0</v>
      </c>
      <c r="BT16" s="209">
        <f t="shared" si="25"/>
        <v>0</v>
      </c>
      <c r="BU16" s="210" t="s">
        <v>18</v>
      </c>
      <c r="BV16" s="209" t="s">
        <v>18</v>
      </c>
      <c r="BW16" s="210">
        <f t="shared" si="26"/>
        <v>0</v>
      </c>
      <c r="BX16" s="209">
        <f t="shared" si="27"/>
        <v>0</v>
      </c>
      <c r="BY16" s="210" t="s">
        <v>18</v>
      </c>
      <c r="BZ16" s="209" t="s">
        <v>18</v>
      </c>
      <c r="CA16" s="210" t="s">
        <v>18</v>
      </c>
      <c r="CB16" s="209" t="s">
        <v>18</v>
      </c>
      <c r="CC16" s="210" t="s">
        <v>18</v>
      </c>
      <c r="CD16" s="209" t="s">
        <v>18</v>
      </c>
      <c r="CE16" s="210" t="s">
        <v>18</v>
      </c>
      <c r="CF16" s="209" t="s">
        <v>18</v>
      </c>
      <c r="CG16" s="203"/>
    </row>
    <row r="17" spans="1:85" ht="14.25" customHeight="1">
      <c r="A17" s="207" t="s">
        <v>242</v>
      </c>
      <c r="B17" s="208" t="s">
        <v>243</v>
      </c>
      <c r="C17" s="201">
        <f t="shared" si="0"/>
        <v>9089.625</v>
      </c>
      <c r="D17" s="209">
        <f t="shared" si="1"/>
        <v>9695.6</v>
      </c>
      <c r="E17" s="210">
        <f t="shared" si="36"/>
        <v>15755.35</v>
      </c>
      <c r="F17" s="209">
        <v>24239</v>
      </c>
      <c r="G17" s="210">
        <f t="shared" si="3"/>
        <v>36358.5</v>
      </c>
      <c r="H17" s="209">
        <f t="shared" si="4"/>
        <v>48478</v>
      </c>
      <c r="I17" s="210" t="s">
        <v>18</v>
      </c>
      <c r="J17" s="209" t="s">
        <v>18</v>
      </c>
      <c r="K17" s="210">
        <f t="shared" si="5"/>
        <v>48478</v>
      </c>
      <c r="L17" s="209">
        <f t="shared" si="6"/>
        <v>18179.25</v>
      </c>
      <c r="M17" s="210" t="s">
        <v>18</v>
      </c>
      <c r="N17" s="209" t="s">
        <v>18</v>
      </c>
      <c r="O17" s="210" t="s">
        <v>18</v>
      </c>
      <c r="P17" s="209" t="s">
        <v>18</v>
      </c>
      <c r="Q17" s="210" t="s">
        <v>18</v>
      </c>
      <c r="R17" s="209" t="s">
        <v>18</v>
      </c>
      <c r="S17" s="210" t="s">
        <v>18</v>
      </c>
      <c r="T17" s="209" t="s">
        <v>18</v>
      </c>
      <c r="U17" s="203"/>
      <c r="V17" s="211" t="s">
        <v>242</v>
      </c>
      <c r="W17" s="212" t="s">
        <v>243</v>
      </c>
      <c r="X17" s="201">
        <f t="shared" si="7"/>
        <v>2473.875</v>
      </c>
      <c r="Y17" s="209">
        <f t="shared" si="8"/>
        <v>2638.8</v>
      </c>
      <c r="Z17" s="210">
        <f t="shared" si="38"/>
        <v>4288.05</v>
      </c>
      <c r="AA17" s="209">
        <v>6597</v>
      </c>
      <c r="AB17" s="210">
        <f t="shared" si="10"/>
        <v>9895.5</v>
      </c>
      <c r="AC17" s="209">
        <f t="shared" si="11"/>
        <v>13194</v>
      </c>
      <c r="AD17" s="210" t="s">
        <v>18</v>
      </c>
      <c r="AE17" s="209" t="s">
        <v>18</v>
      </c>
      <c r="AF17" s="210">
        <f t="shared" ref="AF17:AF34" si="43">AA17*2</f>
        <v>13194</v>
      </c>
      <c r="AG17" s="209">
        <f t="shared" ref="AG17:AG22" si="44">AF17*0.3</f>
        <v>3958.2</v>
      </c>
      <c r="AH17" s="210" t="s">
        <v>18</v>
      </c>
      <c r="AI17" s="209" t="s">
        <v>18</v>
      </c>
      <c r="AJ17" s="210" t="s">
        <v>18</v>
      </c>
      <c r="AK17" s="209" t="s">
        <v>18</v>
      </c>
      <c r="AL17" s="210" t="s">
        <v>18</v>
      </c>
      <c r="AM17" s="209" t="s">
        <v>18</v>
      </c>
      <c r="AN17" s="210" t="s">
        <v>18</v>
      </c>
      <c r="AO17" s="209" t="s">
        <v>18</v>
      </c>
      <c r="AP17" s="206"/>
      <c r="AQ17" s="211" t="s">
        <v>242</v>
      </c>
      <c r="AR17" s="208" t="s">
        <v>243</v>
      </c>
      <c r="AS17" s="201">
        <f t="shared" si="14"/>
        <v>1870.875</v>
      </c>
      <c r="AT17" s="209">
        <f t="shared" si="15"/>
        <v>1995.6000000000001</v>
      </c>
      <c r="AU17" s="210">
        <f t="shared" ref="AU17:AU18" si="45">AV17*0.5</f>
        <v>2494.5</v>
      </c>
      <c r="AV17" s="209">
        <v>4989</v>
      </c>
      <c r="AW17" s="210">
        <f t="shared" si="17"/>
        <v>5737.3499999999995</v>
      </c>
      <c r="AX17" s="209">
        <f t="shared" si="40"/>
        <v>9978</v>
      </c>
      <c r="AY17" s="210" t="s">
        <v>18</v>
      </c>
      <c r="AZ17" s="213" t="s">
        <v>18</v>
      </c>
      <c r="BA17" s="210">
        <f t="shared" si="41"/>
        <v>9978</v>
      </c>
      <c r="BB17" s="209">
        <f t="shared" si="42"/>
        <v>3741.75</v>
      </c>
      <c r="BC17" s="210" t="s">
        <v>18</v>
      </c>
      <c r="BD17" s="213" t="s">
        <v>18</v>
      </c>
      <c r="BE17" s="210" t="s">
        <v>18</v>
      </c>
      <c r="BF17" s="213" t="s">
        <v>18</v>
      </c>
      <c r="BG17" s="210" t="s">
        <v>18</v>
      </c>
      <c r="BH17" s="213" t="s">
        <v>18</v>
      </c>
      <c r="BI17" s="210" t="s">
        <v>18</v>
      </c>
      <c r="BJ17" s="213" t="s">
        <v>18</v>
      </c>
      <c r="BK17" s="195"/>
      <c r="BL17" s="203"/>
      <c r="BM17" s="211" t="s">
        <v>242</v>
      </c>
      <c r="BN17" s="212" t="s">
        <v>243</v>
      </c>
      <c r="BO17" s="201">
        <f t="shared" si="21"/>
        <v>2058.375</v>
      </c>
      <c r="BP17" s="209">
        <f t="shared" si="22"/>
        <v>2195.6</v>
      </c>
      <c r="BQ17" s="210">
        <f t="shared" si="39"/>
        <v>3567.85</v>
      </c>
      <c r="BR17" s="209">
        <v>5489</v>
      </c>
      <c r="BS17" s="210">
        <f t="shared" si="24"/>
        <v>8233.5</v>
      </c>
      <c r="BT17" s="209">
        <f t="shared" si="25"/>
        <v>10978</v>
      </c>
      <c r="BU17" s="210" t="s">
        <v>18</v>
      </c>
      <c r="BV17" s="209" t="s">
        <v>18</v>
      </c>
      <c r="BW17" s="210">
        <f t="shared" si="26"/>
        <v>10978</v>
      </c>
      <c r="BX17" s="209">
        <f t="shared" si="27"/>
        <v>4116.75</v>
      </c>
      <c r="BY17" s="210" t="s">
        <v>18</v>
      </c>
      <c r="BZ17" s="209" t="s">
        <v>18</v>
      </c>
      <c r="CA17" s="210" t="s">
        <v>18</v>
      </c>
      <c r="CB17" s="209" t="s">
        <v>18</v>
      </c>
      <c r="CC17" s="210" t="s">
        <v>18</v>
      </c>
      <c r="CD17" s="209" t="s">
        <v>18</v>
      </c>
      <c r="CE17" s="210" t="s">
        <v>18</v>
      </c>
      <c r="CF17" s="209" t="s">
        <v>18</v>
      </c>
      <c r="CG17" s="203"/>
    </row>
    <row r="18" spans="1:85" ht="12.75">
      <c r="A18" s="207" t="s">
        <v>244</v>
      </c>
      <c r="B18" s="208" t="s">
        <v>245</v>
      </c>
      <c r="C18" s="201">
        <f t="shared" si="0"/>
        <v>5323.125</v>
      </c>
      <c r="D18" s="209">
        <f t="shared" si="1"/>
        <v>5678</v>
      </c>
      <c r="E18" s="210">
        <f t="shared" ref="E18:E20" si="46">F18*0.5</f>
        <v>7097.5</v>
      </c>
      <c r="F18" s="209">
        <v>14195</v>
      </c>
      <c r="G18" s="210">
        <f t="shared" si="3"/>
        <v>21292.5</v>
      </c>
      <c r="H18" s="209">
        <f t="shared" si="4"/>
        <v>28390</v>
      </c>
      <c r="I18" s="210" t="s">
        <v>18</v>
      </c>
      <c r="J18" s="209" t="s">
        <v>18</v>
      </c>
      <c r="K18" s="210">
        <f t="shared" si="5"/>
        <v>28390</v>
      </c>
      <c r="L18" s="209">
        <f t="shared" si="6"/>
        <v>10646.25</v>
      </c>
      <c r="M18" s="210" t="s">
        <v>18</v>
      </c>
      <c r="N18" s="209" t="s">
        <v>18</v>
      </c>
      <c r="O18" s="210" t="s">
        <v>18</v>
      </c>
      <c r="P18" s="209" t="s">
        <v>18</v>
      </c>
      <c r="Q18" s="210" t="s">
        <v>18</v>
      </c>
      <c r="R18" s="209" t="s">
        <v>18</v>
      </c>
      <c r="S18" s="210" t="s">
        <v>18</v>
      </c>
      <c r="T18" s="209" t="s">
        <v>18</v>
      </c>
      <c r="U18" s="203"/>
      <c r="V18" s="211" t="s">
        <v>244</v>
      </c>
      <c r="W18" s="212" t="s">
        <v>245</v>
      </c>
      <c r="X18" s="201">
        <f t="shared" si="7"/>
        <v>1446</v>
      </c>
      <c r="Y18" s="209">
        <f t="shared" si="8"/>
        <v>1542.4</v>
      </c>
      <c r="Z18" s="210">
        <f t="shared" ref="Z18:Z20" si="47">AA18*0.5</f>
        <v>1928</v>
      </c>
      <c r="AA18" s="209">
        <v>3856</v>
      </c>
      <c r="AB18" s="210">
        <f t="shared" si="10"/>
        <v>5784</v>
      </c>
      <c r="AC18" s="209">
        <f t="shared" si="11"/>
        <v>7712</v>
      </c>
      <c r="AD18" s="210" t="s">
        <v>18</v>
      </c>
      <c r="AE18" s="209" t="s">
        <v>18</v>
      </c>
      <c r="AF18" s="210">
        <f t="shared" si="43"/>
        <v>7712</v>
      </c>
      <c r="AG18" s="209">
        <f t="shared" si="44"/>
        <v>2313.6</v>
      </c>
      <c r="AH18" s="210" t="s">
        <v>18</v>
      </c>
      <c r="AI18" s="209" t="s">
        <v>18</v>
      </c>
      <c r="AJ18" s="210" t="s">
        <v>18</v>
      </c>
      <c r="AK18" s="209" t="s">
        <v>18</v>
      </c>
      <c r="AL18" s="210" t="s">
        <v>18</v>
      </c>
      <c r="AM18" s="209" t="s">
        <v>18</v>
      </c>
      <c r="AN18" s="210" t="s">
        <v>18</v>
      </c>
      <c r="AO18" s="209" t="s">
        <v>18</v>
      </c>
      <c r="AP18" s="206"/>
      <c r="AQ18" s="211" t="s">
        <v>244</v>
      </c>
      <c r="AR18" s="208" t="s">
        <v>245</v>
      </c>
      <c r="AS18" s="201">
        <f t="shared" si="14"/>
        <v>1085.25</v>
      </c>
      <c r="AT18" s="209">
        <f t="shared" si="15"/>
        <v>1157.6000000000001</v>
      </c>
      <c r="AU18" s="210">
        <f t="shared" si="45"/>
        <v>1447</v>
      </c>
      <c r="AV18" s="209">
        <v>2894</v>
      </c>
      <c r="AW18" s="210">
        <f t="shared" si="17"/>
        <v>3328.1</v>
      </c>
      <c r="AX18" s="209">
        <f t="shared" si="40"/>
        <v>5788</v>
      </c>
      <c r="AY18" s="210" t="s">
        <v>18</v>
      </c>
      <c r="AZ18" s="213" t="s">
        <v>18</v>
      </c>
      <c r="BA18" s="210">
        <f t="shared" si="41"/>
        <v>5788</v>
      </c>
      <c r="BB18" s="209">
        <f t="shared" si="42"/>
        <v>2170.5</v>
      </c>
      <c r="BC18" s="210" t="s">
        <v>18</v>
      </c>
      <c r="BD18" s="213" t="s">
        <v>18</v>
      </c>
      <c r="BE18" s="210" t="s">
        <v>18</v>
      </c>
      <c r="BF18" s="213" t="s">
        <v>18</v>
      </c>
      <c r="BG18" s="210" t="s">
        <v>18</v>
      </c>
      <c r="BH18" s="213" t="s">
        <v>18</v>
      </c>
      <c r="BI18" s="210" t="s">
        <v>18</v>
      </c>
      <c r="BJ18" s="213" t="s">
        <v>18</v>
      </c>
      <c r="BK18" s="195"/>
      <c r="BL18" s="203"/>
      <c r="BM18" s="211" t="s">
        <v>244</v>
      </c>
      <c r="BN18" s="212" t="s">
        <v>245</v>
      </c>
      <c r="BO18" s="201">
        <f t="shared" si="21"/>
        <v>945.75</v>
      </c>
      <c r="BP18" s="209">
        <f t="shared" si="22"/>
        <v>1008.8000000000001</v>
      </c>
      <c r="BQ18" s="210">
        <f t="shared" si="39"/>
        <v>1639.3</v>
      </c>
      <c r="BR18" s="209">
        <v>2522</v>
      </c>
      <c r="BS18" s="210">
        <f t="shared" si="24"/>
        <v>3783</v>
      </c>
      <c r="BT18" s="209">
        <f t="shared" si="25"/>
        <v>5044</v>
      </c>
      <c r="BU18" s="210" t="s">
        <v>18</v>
      </c>
      <c r="BV18" s="209" t="s">
        <v>18</v>
      </c>
      <c r="BW18" s="210">
        <f t="shared" si="26"/>
        <v>5044</v>
      </c>
      <c r="BX18" s="209">
        <f t="shared" si="27"/>
        <v>1891.5</v>
      </c>
      <c r="BY18" s="210" t="s">
        <v>18</v>
      </c>
      <c r="BZ18" s="209" t="s">
        <v>18</v>
      </c>
      <c r="CA18" s="210" t="s">
        <v>18</v>
      </c>
      <c r="CB18" s="209" t="s">
        <v>18</v>
      </c>
      <c r="CC18" s="210" t="s">
        <v>18</v>
      </c>
      <c r="CD18" s="209" t="s">
        <v>18</v>
      </c>
      <c r="CE18" s="210" t="s">
        <v>18</v>
      </c>
      <c r="CF18" s="209" t="s">
        <v>18</v>
      </c>
      <c r="CG18" s="203"/>
    </row>
    <row r="19" spans="1:85" ht="12.75">
      <c r="A19" s="207" t="s">
        <v>246</v>
      </c>
      <c r="B19" s="208" t="s">
        <v>247</v>
      </c>
      <c r="C19" s="201">
        <f t="shared" si="0"/>
        <v>4470.75</v>
      </c>
      <c r="D19" s="209">
        <f t="shared" si="1"/>
        <v>4768.8</v>
      </c>
      <c r="E19" s="210">
        <f t="shared" si="46"/>
        <v>5961</v>
      </c>
      <c r="F19" s="209">
        <v>11922</v>
      </c>
      <c r="G19" s="210">
        <f t="shared" si="3"/>
        <v>17883</v>
      </c>
      <c r="H19" s="209">
        <f t="shared" si="4"/>
        <v>23844</v>
      </c>
      <c r="I19" s="210" t="s">
        <v>18</v>
      </c>
      <c r="J19" s="209"/>
      <c r="K19" s="210">
        <f t="shared" si="5"/>
        <v>23844</v>
      </c>
      <c r="L19" s="209">
        <f t="shared" si="6"/>
        <v>8941.5</v>
      </c>
      <c r="M19" s="210" t="s">
        <v>18</v>
      </c>
      <c r="N19" s="209" t="s">
        <v>18</v>
      </c>
      <c r="O19" s="210" t="s">
        <v>18</v>
      </c>
      <c r="P19" s="209" t="s">
        <v>18</v>
      </c>
      <c r="Q19" s="210" t="s">
        <v>18</v>
      </c>
      <c r="R19" s="209" t="s">
        <v>18</v>
      </c>
      <c r="S19" s="210" t="s">
        <v>18</v>
      </c>
      <c r="T19" s="209" t="s">
        <v>18</v>
      </c>
      <c r="U19" s="203"/>
      <c r="V19" s="211" t="s">
        <v>248</v>
      </c>
      <c r="W19" s="208" t="s">
        <v>247</v>
      </c>
      <c r="X19" s="201">
        <f t="shared" si="7"/>
        <v>1072.5</v>
      </c>
      <c r="Y19" s="209">
        <f t="shared" si="8"/>
        <v>1144</v>
      </c>
      <c r="Z19" s="210">
        <f t="shared" si="47"/>
        <v>1430</v>
      </c>
      <c r="AA19" s="209">
        <v>2860</v>
      </c>
      <c r="AB19" s="210">
        <f t="shared" si="10"/>
        <v>4290</v>
      </c>
      <c r="AC19" s="209">
        <f t="shared" si="11"/>
        <v>5720</v>
      </c>
      <c r="AD19" s="210" t="s">
        <v>18</v>
      </c>
      <c r="AE19" s="209" t="s">
        <v>18</v>
      </c>
      <c r="AF19" s="210">
        <f t="shared" si="43"/>
        <v>5720</v>
      </c>
      <c r="AG19" s="209">
        <f t="shared" si="44"/>
        <v>1716</v>
      </c>
      <c r="AH19" s="210" t="s">
        <v>18</v>
      </c>
      <c r="AI19" s="209" t="s">
        <v>18</v>
      </c>
      <c r="AJ19" s="210" t="s">
        <v>18</v>
      </c>
      <c r="AK19" s="209" t="s">
        <v>18</v>
      </c>
      <c r="AL19" s="210" t="s">
        <v>18</v>
      </c>
      <c r="AM19" s="209" t="s">
        <v>18</v>
      </c>
      <c r="AN19" s="210" t="s">
        <v>18</v>
      </c>
      <c r="AO19" s="209" t="s">
        <v>18</v>
      </c>
      <c r="AP19" s="206"/>
      <c r="AQ19" s="211" t="s">
        <v>248</v>
      </c>
      <c r="AR19" s="208" t="s">
        <v>247</v>
      </c>
      <c r="AS19" s="201">
        <f t="shared" si="14"/>
        <v>810.75</v>
      </c>
      <c r="AT19" s="209">
        <f t="shared" si="15"/>
        <v>864.80000000000007</v>
      </c>
      <c r="AU19" s="210">
        <f t="shared" ref="AU19:AU42" si="48">AV19*0.65</f>
        <v>1405.3</v>
      </c>
      <c r="AV19" s="209">
        <v>2162</v>
      </c>
      <c r="AW19" s="210">
        <f t="shared" si="17"/>
        <v>2486.2999999999997</v>
      </c>
      <c r="AX19" s="209">
        <f t="shared" si="40"/>
        <v>4324</v>
      </c>
      <c r="AY19" s="210" t="s">
        <v>18</v>
      </c>
      <c r="AZ19" s="213" t="s">
        <v>18</v>
      </c>
      <c r="BA19" s="210">
        <f t="shared" si="41"/>
        <v>4324</v>
      </c>
      <c r="BB19" s="209">
        <f t="shared" si="42"/>
        <v>1621.5</v>
      </c>
      <c r="BC19" s="210" t="s">
        <v>18</v>
      </c>
      <c r="BD19" s="213" t="s">
        <v>18</v>
      </c>
      <c r="BE19" s="210" t="s">
        <v>18</v>
      </c>
      <c r="BF19" s="213" t="s">
        <v>18</v>
      </c>
      <c r="BG19" s="210" t="s">
        <v>18</v>
      </c>
      <c r="BH19" s="213" t="s">
        <v>18</v>
      </c>
      <c r="BI19" s="210" t="s">
        <v>18</v>
      </c>
      <c r="BJ19" s="213" t="s">
        <v>18</v>
      </c>
      <c r="BK19" s="195"/>
      <c r="BL19" s="203"/>
      <c r="BM19" s="211" t="s">
        <v>246</v>
      </c>
      <c r="BN19" s="212" t="s">
        <v>247</v>
      </c>
      <c r="BO19" s="201">
        <f t="shared" si="21"/>
        <v>848.625</v>
      </c>
      <c r="BP19" s="209">
        <f t="shared" si="22"/>
        <v>905.2</v>
      </c>
      <c r="BQ19" s="210">
        <f t="shared" si="39"/>
        <v>1470.95</v>
      </c>
      <c r="BR19" s="209">
        <v>2263</v>
      </c>
      <c r="BS19" s="210">
        <f t="shared" si="24"/>
        <v>3394.5</v>
      </c>
      <c r="BT19" s="209">
        <f t="shared" si="25"/>
        <v>4526</v>
      </c>
      <c r="BU19" s="210" t="s">
        <v>18</v>
      </c>
      <c r="BV19" s="209" t="s">
        <v>18</v>
      </c>
      <c r="BW19" s="210">
        <f t="shared" si="26"/>
        <v>4526</v>
      </c>
      <c r="BX19" s="209">
        <f t="shared" si="27"/>
        <v>1697.25</v>
      </c>
      <c r="BY19" s="210" t="s">
        <v>18</v>
      </c>
      <c r="BZ19" s="209" t="s">
        <v>18</v>
      </c>
      <c r="CA19" s="210" t="s">
        <v>18</v>
      </c>
      <c r="CB19" s="209" t="s">
        <v>18</v>
      </c>
      <c r="CC19" s="210" t="s">
        <v>18</v>
      </c>
      <c r="CD19" s="209" t="s">
        <v>18</v>
      </c>
      <c r="CE19" s="210" t="s">
        <v>18</v>
      </c>
      <c r="CF19" s="209" t="s">
        <v>18</v>
      </c>
      <c r="CG19" s="203"/>
    </row>
    <row r="20" spans="1:85" ht="12.75">
      <c r="A20" s="199" t="s">
        <v>249</v>
      </c>
      <c r="B20" s="200" t="s">
        <v>250</v>
      </c>
      <c r="C20" s="201">
        <f t="shared" si="0"/>
        <v>2160.375</v>
      </c>
      <c r="D20" s="202">
        <f t="shared" si="1"/>
        <v>2304.4</v>
      </c>
      <c r="E20" s="201">
        <f t="shared" si="46"/>
        <v>2880.5</v>
      </c>
      <c r="F20" s="202">
        <v>5761</v>
      </c>
      <c r="G20" s="201">
        <f t="shared" si="3"/>
        <v>8641.5</v>
      </c>
      <c r="H20" s="202">
        <f t="shared" si="4"/>
        <v>11522</v>
      </c>
      <c r="I20" s="201"/>
      <c r="J20" s="202"/>
      <c r="K20" s="201">
        <f t="shared" si="5"/>
        <v>11522</v>
      </c>
      <c r="L20" s="202">
        <f t="shared" si="6"/>
        <v>4320.75</v>
      </c>
      <c r="M20" s="201"/>
      <c r="N20" s="202"/>
      <c r="O20" s="201"/>
      <c r="P20" s="202"/>
      <c r="Q20" s="201"/>
      <c r="R20" s="202"/>
      <c r="S20" s="201"/>
      <c r="T20" s="202"/>
      <c r="U20" s="203"/>
      <c r="V20" s="211" t="s">
        <v>249</v>
      </c>
      <c r="W20" s="212" t="s">
        <v>250</v>
      </c>
      <c r="X20" s="201">
        <f t="shared" si="7"/>
        <v>496.5</v>
      </c>
      <c r="Y20" s="209">
        <f t="shared" si="8"/>
        <v>529.6</v>
      </c>
      <c r="Z20" s="210">
        <f t="shared" si="47"/>
        <v>662</v>
      </c>
      <c r="AA20" s="209">
        <v>1324</v>
      </c>
      <c r="AB20" s="210">
        <f t="shared" si="10"/>
        <v>1986</v>
      </c>
      <c r="AC20" s="209">
        <f t="shared" si="11"/>
        <v>2648</v>
      </c>
      <c r="AD20" s="210" t="s">
        <v>18</v>
      </c>
      <c r="AE20" s="209" t="s">
        <v>18</v>
      </c>
      <c r="AF20" s="210">
        <f t="shared" si="43"/>
        <v>2648</v>
      </c>
      <c r="AG20" s="209">
        <f t="shared" si="44"/>
        <v>794.4</v>
      </c>
      <c r="AH20" s="210" t="s">
        <v>18</v>
      </c>
      <c r="AI20" s="209" t="s">
        <v>18</v>
      </c>
      <c r="AJ20" s="210" t="s">
        <v>18</v>
      </c>
      <c r="AK20" s="209" t="s">
        <v>18</v>
      </c>
      <c r="AL20" s="210" t="s">
        <v>18</v>
      </c>
      <c r="AM20" s="209" t="s">
        <v>18</v>
      </c>
      <c r="AN20" s="210" t="s">
        <v>18</v>
      </c>
      <c r="AO20" s="209" t="s">
        <v>18</v>
      </c>
      <c r="AP20" s="206"/>
      <c r="AQ20" s="211" t="s">
        <v>249</v>
      </c>
      <c r="AR20" s="200" t="s">
        <v>250</v>
      </c>
      <c r="AS20" s="201">
        <f t="shared" si="14"/>
        <v>470.625</v>
      </c>
      <c r="AT20" s="209">
        <f t="shared" si="15"/>
        <v>502</v>
      </c>
      <c r="AU20" s="210">
        <f t="shared" si="48"/>
        <v>815.75</v>
      </c>
      <c r="AV20" s="209">
        <v>1255</v>
      </c>
      <c r="AW20" s="210">
        <f t="shared" si="17"/>
        <v>1443.25</v>
      </c>
      <c r="AX20" s="209">
        <f t="shared" si="40"/>
        <v>2510</v>
      </c>
      <c r="AY20" s="210" t="s">
        <v>18</v>
      </c>
      <c r="AZ20" s="213" t="s">
        <v>18</v>
      </c>
      <c r="BA20" s="210">
        <f t="shared" si="41"/>
        <v>2510</v>
      </c>
      <c r="BB20" s="209">
        <f t="shared" si="42"/>
        <v>941.25</v>
      </c>
      <c r="BC20" s="201" t="s">
        <v>18</v>
      </c>
      <c r="BD20" s="214" t="s">
        <v>18</v>
      </c>
      <c r="BE20" s="201" t="s">
        <v>18</v>
      </c>
      <c r="BF20" s="214" t="s">
        <v>18</v>
      </c>
      <c r="BG20" s="201" t="s">
        <v>18</v>
      </c>
      <c r="BH20" s="214" t="s">
        <v>18</v>
      </c>
      <c r="BI20" s="201" t="s">
        <v>18</v>
      </c>
      <c r="BJ20" s="214" t="s">
        <v>18</v>
      </c>
      <c r="BK20" s="195"/>
      <c r="BL20" s="203"/>
      <c r="BM20" s="211" t="s">
        <v>249</v>
      </c>
      <c r="BN20" s="212" t="s">
        <v>250</v>
      </c>
      <c r="BO20" s="201">
        <f t="shared" si="21"/>
        <v>480.375</v>
      </c>
      <c r="BP20" s="209">
        <f t="shared" si="22"/>
        <v>512.4</v>
      </c>
      <c r="BQ20" s="210">
        <f t="shared" si="39"/>
        <v>832.65</v>
      </c>
      <c r="BR20" s="209">
        <v>1281</v>
      </c>
      <c r="BS20" s="210">
        <f t="shared" si="24"/>
        <v>1921.5</v>
      </c>
      <c r="BT20" s="209">
        <f t="shared" si="25"/>
        <v>2562</v>
      </c>
      <c r="BU20" s="210" t="s">
        <v>18</v>
      </c>
      <c r="BV20" s="209" t="s">
        <v>18</v>
      </c>
      <c r="BW20" s="210">
        <f t="shared" si="26"/>
        <v>2562</v>
      </c>
      <c r="BX20" s="209">
        <f t="shared" si="27"/>
        <v>960.75</v>
      </c>
      <c r="BY20" s="210" t="s">
        <v>18</v>
      </c>
      <c r="BZ20" s="209" t="s">
        <v>18</v>
      </c>
      <c r="CA20" s="210" t="s">
        <v>18</v>
      </c>
      <c r="CB20" s="209" t="s">
        <v>18</v>
      </c>
      <c r="CC20" s="210" t="s">
        <v>18</v>
      </c>
      <c r="CD20" s="209" t="s">
        <v>18</v>
      </c>
      <c r="CE20" s="210" t="s">
        <v>18</v>
      </c>
      <c r="CF20" s="209" t="s">
        <v>18</v>
      </c>
      <c r="CG20" s="203"/>
    </row>
    <row r="21" spans="1:85" ht="12.75">
      <c r="A21" s="207" t="s">
        <v>251</v>
      </c>
      <c r="B21" s="208" t="s">
        <v>252</v>
      </c>
      <c r="C21" s="201">
        <f t="shared" si="0"/>
        <v>2160.375</v>
      </c>
      <c r="D21" s="209">
        <f t="shared" si="1"/>
        <v>2304.4</v>
      </c>
      <c r="E21" s="210">
        <f t="shared" ref="E21:E28" si="49">F21*0.65</f>
        <v>3744.65</v>
      </c>
      <c r="F21" s="209">
        <v>5761</v>
      </c>
      <c r="G21" s="210">
        <f t="shared" si="3"/>
        <v>8641.5</v>
      </c>
      <c r="H21" s="209">
        <f t="shared" si="4"/>
        <v>11522</v>
      </c>
      <c r="I21" s="210" t="s">
        <v>18</v>
      </c>
      <c r="J21" s="209" t="s">
        <v>18</v>
      </c>
      <c r="K21" s="210">
        <f t="shared" si="5"/>
        <v>11522</v>
      </c>
      <c r="L21" s="209">
        <f t="shared" si="6"/>
        <v>4320.75</v>
      </c>
      <c r="M21" s="210" t="s">
        <v>18</v>
      </c>
      <c r="N21" s="209" t="s">
        <v>18</v>
      </c>
      <c r="O21" s="210" t="s">
        <v>18</v>
      </c>
      <c r="P21" s="209" t="s">
        <v>18</v>
      </c>
      <c r="Q21" s="210" t="s">
        <v>18</v>
      </c>
      <c r="R21" s="209" t="s">
        <v>18</v>
      </c>
      <c r="S21" s="210" t="s">
        <v>18</v>
      </c>
      <c r="T21" s="209" t="s">
        <v>18</v>
      </c>
      <c r="U21" s="203"/>
      <c r="V21" s="211" t="s">
        <v>251</v>
      </c>
      <c r="W21" s="212" t="s">
        <v>252</v>
      </c>
      <c r="X21" s="201">
        <f t="shared" si="7"/>
        <v>521.25</v>
      </c>
      <c r="Y21" s="209">
        <f t="shared" si="8"/>
        <v>556</v>
      </c>
      <c r="Z21" s="210">
        <f t="shared" ref="Z21:Z27" si="50">AA21*0.65</f>
        <v>903.5</v>
      </c>
      <c r="AA21" s="209">
        <v>1390</v>
      </c>
      <c r="AB21" s="210">
        <f t="shared" si="10"/>
        <v>2085</v>
      </c>
      <c r="AC21" s="209">
        <f t="shared" si="11"/>
        <v>2780</v>
      </c>
      <c r="AD21" s="210" t="s">
        <v>18</v>
      </c>
      <c r="AE21" s="209" t="s">
        <v>18</v>
      </c>
      <c r="AF21" s="210">
        <f t="shared" si="43"/>
        <v>2780</v>
      </c>
      <c r="AG21" s="209">
        <f t="shared" si="44"/>
        <v>834</v>
      </c>
      <c r="AH21" s="210" t="s">
        <v>18</v>
      </c>
      <c r="AI21" s="209" t="s">
        <v>18</v>
      </c>
      <c r="AJ21" s="210" t="s">
        <v>18</v>
      </c>
      <c r="AK21" s="209" t="s">
        <v>18</v>
      </c>
      <c r="AL21" s="210" t="s">
        <v>18</v>
      </c>
      <c r="AM21" s="209" t="s">
        <v>18</v>
      </c>
      <c r="AN21" s="210" t="s">
        <v>18</v>
      </c>
      <c r="AO21" s="209" t="s">
        <v>18</v>
      </c>
      <c r="AP21" s="206"/>
      <c r="AQ21" s="211" t="s">
        <v>251</v>
      </c>
      <c r="AR21" s="208" t="s">
        <v>252</v>
      </c>
      <c r="AS21" s="201">
        <f t="shared" si="14"/>
        <v>494.25</v>
      </c>
      <c r="AT21" s="209">
        <f t="shared" si="15"/>
        <v>527.20000000000005</v>
      </c>
      <c r="AU21" s="210">
        <f t="shared" si="48"/>
        <v>856.7</v>
      </c>
      <c r="AV21" s="209">
        <v>1318</v>
      </c>
      <c r="AW21" s="210">
        <f t="shared" si="17"/>
        <v>1515.6999999999998</v>
      </c>
      <c r="AX21" s="209">
        <f t="shared" si="40"/>
        <v>2636</v>
      </c>
      <c r="AY21" s="210" t="s">
        <v>18</v>
      </c>
      <c r="AZ21" s="213" t="s">
        <v>18</v>
      </c>
      <c r="BA21" s="210">
        <f t="shared" si="41"/>
        <v>2636</v>
      </c>
      <c r="BB21" s="209">
        <f t="shared" si="42"/>
        <v>988.5</v>
      </c>
      <c r="BC21" s="210" t="s">
        <v>18</v>
      </c>
      <c r="BD21" s="213" t="s">
        <v>18</v>
      </c>
      <c r="BE21" s="210" t="s">
        <v>18</v>
      </c>
      <c r="BF21" s="213" t="s">
        <v>18</v>
      </c>
      <c r="BG21" s="210" t="s">
        <v>18</v>
      </c>
      <c r="BH21" s="213" t="s">
        <v>18</v>
      </c>
      <c r="BI21" s="210" t="s">
        <v>18</v>
      </c>
      <c r="BJ21" s="213" t="s">
        <v>18</v>
      </c>
      <c r="BK21" s="195"/>
      <c r="BL21" s="203"/>
      <c r="BM21" s="211" t="s">
        <v>251</v>
      </c>
      <c r="BN21" s="212" t="s">
        <v>252</v>
      </c>
      <c r="BO21" s="201">
        <f t="shared" si="21"/>
        <v>466.125</v>
      </c>
      <c r="BP21" s="209">
        <f t="shared" si="22"/>
        <v>497.20000000000005</v>
      </c>
      <c r="BQ21" s="210">
        <f t="shared" ref="BQ21:BQ23" si="51">BR21*0.5</f>
        <v>621.5</v>
      </c>
      <c r="BR21" s="209">
        <v>1243</v>
      </c>
      <c r="BS21" s="210">
        <f t="shared" si="24"/>
        <v>1864.5</v>
      </c>
      <c r="BT21" s="209">
        <f t="shared" si="25"/>
        <v>2486</v>
      </c>
      <c r="BU21" s="210" t="s">
        <v>18</v>
      </c>
      <c r="BV21" s="209" t="s">
        <v>18</v>
      </c>
      <c r="BW21" s="210">
        <f t="shared" si="26"/>
        <v>2486</v>
      </c>
      <c r="BX21" s="209">
        <f t="shared" si="27"/>
        <v>932.25</v>
      </c>
      <c r="BY21" s="210" t="s">
        <v>18</v>
      </c>
      <c r="BZ21" s="209" t="s">
        <v>18</v>
      </c>
      <c r="CA21" s="210" t="s">
        <v>18</v>
      </c>
      <c r="CB21" s="209" t="s">
        <v>18</v>
      </c>
      <c r="CC21" s="210" t="s">
        <v>18</v>
      </c>
      <c r="CD21" s="209" t="s">
        <v>18</v>
      </c>
      <c r="CE21" s="210" t="s">
        <v>18</v>
      </c>
      <c r="CF21" s="209" t="s">
        <v>18</v>
      </c>
      <c r="CG21" s="203"/>
    </row>
    <row r="22" spans="1:85" ht="12.75">
      <c r="A22" s="199" t="s">
        <v>253</v>
      </c>
      <c r="B22" s="200" t="s">
        <v>254</v>
      </c>
      <c r="C22" s="201">
        <f t="shared" si="0"/>
        <v>4214.25</v>
      </c>
      <c r="D22" s="202">
        <f t="shared" si="1"/>
        <v>4495.2</v>
      </c>
      <c r="E22" s="201">
        <f t="shared" si="49"/>
        <v>7304.7</v>
      </c>
      <c r="F22" s="202">
        <v>11238</v>
      </c>
      <c r="G22" s="201">
        <f t="shared" si="3"/>
        <v>16857</v>
      </c>
      <c r="H22" s="202">
        <f t="shared" si="4"/>
        <v>22476</v>
      </c>
      <c r="I22" s="201"/>
      <c r="J22" s="202"/>
      <c r="K22" s="201">
        <f t="shared" si="5"/>
        <v>22476</v>
      </c>
      <c r="L22" s="202">
        <f t="shared" si="6"/>
        <v>8428.5</v>
      </c>
      <c r="M22" s="201"/>
      <c r="N22" s="202"/>
      <c r="O22" s="201"/>
      <c r="P22" s="202"/>
      <c r="Q22" s="201"/>
      <c r="R22" s="202"/>
      <c r="S22" s="201"/>
      <c r="T22" s="202"/>
      <c r="U22" s="203"/>
      <c r="V22" s="211" t="s">
        <v>255</v>
      </c>
      <c r="W22" s="212" t="s">
        <v>256</v>
      </c>
      <c r="X22" s="201">
        <f t="shared" si="7"/>
        <v>573.75</v>
      </c>
      <c r="Y22" s="209">
        <f t="shared" si="8"/>
        <v>612</v>
      </c>
      <c r="Z22" s="210">
        <f t="shared" si="50"/>
        <v>994.5</v>
      </c>
      <c r="AA22" s="209">
        <v>1530</v>
      </c>
      <c r="AB22" s="210">
        <f t="shared" si="10"/>
        <v>2295</v>
      </c>
      <c r="AC22" s="209">
        <f t="shared" si="11"/>
        <v>3060</v>
      </c>
      <c r="AD22" s="210" t="s">
        <v>18</v>
      </c>
      <c r="AE22" s="209" t="s">
        <v>18</v>
      </c>
      <c r="AF22" s="210">
        <f t="shared" si="43"/>
        <v>3060</v>
      </c>
      <c r="AG22" s="209">
        <f t="shared" si="44"/>
        <v>918</v>
      </c>
      <c r="AH22" s="210" t="s">
        <v>18</v>
      </c>
      <c r="AI22" s="209" t="s">
        <v>18</v>
      </c>
      <c r="AJ22" s="210" t="s">
        <v>18</v>
      </c>
      <c r="AK22" s="209" t="s">
        <v>18</v>
      </c>
      <c r="AL22" s="210" t="s">
        <v>18</v>
      </c>
      <c r="AM22" s="209" t="s">
        <v>18</v>
      </c>
      <c r="AN22" s="210" t="s">
        <v>18</v>
      </c>
      <c r="AO22" s="209" t="s">
        <v>18</v>
      </c>
      <c r="AP22" s="206"/>
      <c r="AQ22" s="195" t="s">
        <v>257</v>
      </c>
      <c r="AR22" s="215" t="s">
        <v>258</v>
      </c>
      <c r="AS22" s="201">
        <f t="shared" si="14"/>
        <v>1135.125</v>
      </c>
      <c r="AT22" s="209">
        <f t="shared" si="15"/>
        <v>1210.8</v>
      </c>
      <c r="AU22" s="210">
        <f t="shared" si="48"/>
        <v>1967.55</v>
      </c>
      <c r="AV22" s="215">
        <v>3027</v>
      </c>
      <c r="AW22" s="210">
        <f t="shared" si="17"/>
        <v>3481.0499999999997</v>
      </c>
      <c r="AX22" s="209">
        <f t="shared" si="40"/>
        <v>6054</v>
      </c>
      <c r="AY22" s="210" t="s">
        <v>18</v>
      </c>
      <c r="AZ22" s="215" t="s">
        <v>18</v>
      </c>
      <c r="BA22" s="210">
        <f t="shared" si="41"/>
        <v>6054</v>
      </c>
      <c r="BB22" s="209">
        <f t="shared" si="42"/>
        <v>2270.25</v>
      </c>
      <c r="BC22" s="210" t="s">
        <v>18</v>
      </c>
      <c r="BD22" s="215" t="s">
        <v>18</v>
      </c>
      <c r="BE22" s="210" t="s">
        <v>18</v>
      </c>
      <c r="BF22" s="215"/>
      <c r="BG22" s="210" t="s">
        <v>18</v>
      </c>
      <c r="BH22" s="215" t="s">
        <v>18</v>
      </c>
      <c r="BI22" s="210" t="s">
        <v>18</v>
      </c>
      <c r="BJ22" s="215" t="s">
        <v>18</v>
      </c>
      <c r="BK22" s="195"/>
      <c r="BL22" s="203"/>
      <c r="BM22" s="211" t="s">
        <v>259</v>
      </c>
      <c r="BN22" s="212" t="s">
        <v>260</v>
      </c>
      <c r="BO22" s="201">
        <f t="shared" si="21"/>
        <v>543.375</v>
      </c>
      <c r="BP22" s="209">
        <f t="shared" si="22"/>
        <v>579.6</v>
      </c>
      <c r="BQ22" s="210">
        <f t="shared" si="51"/>
        <v>724.5</v>
      </c>
      <c r="BR22" s="209">
        <v>1449</v>
      </c>
      <c r="BS22" s="210">
        <f t="shared" si="24"/>
        <v>2173.5</v>
      </c>
      <c r="BT22" s="209">
        <f t="shared" si="25"/>
        <v>2898</v>
      </c>
      <c r="BU22" s="210" t="s">
        <v>18</v>
      </c>
      <c r="BV22" s="209" t="s">
        <v>18</v>
      </c>
      <c r="BW22" s="210">
        <f t="shared" si="26"/>
        <v>2898</v>
      </c>
      <c r="BX22" s="209">
        <f t="shared" si="27"/>
        <v>1086.75</v>
      </c>
      <c r="BY22" s="210" t="s">
        <v>18</v>
      </c>
      <c r="BZ22" s="209" t="s">
        <v>18</v>
      </c>
      <c r="CA22" s="210" t="s">
        <v>18</v>
      </c>
      <c r="CB22" s="209" t="s">
        <v>18</v>
      </c>
      <c r="CC22" s="210" t="s">
        <v>18</v>
      </c>
      <c r="CD22" s="209" t="s">
        <v>18</v>
      </c>
      <c r="CE22" s="210" t="s">
        <v>18</v>
      </c>
      <c r="CF22" s="209" t="s">
        <v>18</v>
      </c>
      <c r="CG22" s="203"/>
    </row>
    <row r="23" spans="1:85" ht="12.75">
      <c r="A23" s="199" t="s">
        <v>261</v>
      </c>
      <c r="B23" s="216" t="s">
        <v>262</v>
      </c>
      <c r="C23" s="201">
        <f t="shared" si="0"/>
        <v>1909.875</v>
      </c>
      <c r="D23" s="217">
        <f t="shared" si="1"/>
        <v>2037.2</v>
      </c>
      <c r="E23" s="217">
        <f t="shared" si="49"/>
        <v>3310.4500000000003</v>
      </c>
      <c r="F23" s="217">
        <v>5093</v>
      </c>
      <c r="G23" s="217">
        <f t="shared" si="3"/>
        <v>7639.5</v>
      </c>
      <c r="H23" s="217">
        <f t="shared" si="4"/>
        <v>10186</v>
      </c>
      <c r="I23" s="217">
        <f>F23*2.8</f>
        <v>14260.4</v>
      </c>
      <c r="J23" s="217">
        <f>I23*0.375</f>
        <v>5347.65</v>
      </c>
      <c r="K23" s="217">
        <f t="shared" si="5"/>
        <v>10186</v>
      </c>
      <c r="L23" s="217">
        <f t="shared" si="6"/>
        <v>3819.75</v>
      </c>
      <c r="M23" s="217">
        <f>F23*0.6</f>
        <v>3055.7999999999997</v>
      </c>
      <c r="N23" s="217">
        <f>F23*0.6</f>
        <v>3055.7999999999997</v>
      </c>
      <c r="O23" s="217"/>
      <c r="P23" s="217">
        <f>F23*0.7</f>
        <v>3565.1</v>
      </c>
      <c r="Q23" s="217">
        <f>F23*5.2</f>
        <v>26483.600000000002</v>
      </c>
      <c r="R23" s="217">
        <f>Q23*0.375</f>
        <v>9931.35</v>
      </c>
      <c r="S23" s="217" t="s">
        <v>18</v>
      </c>
      <c r="T23" s="217" t="s">
        <v>18</v>
      </c>
      <c r="U23" s="203"/>
      <c r="V23" s="218" t="s">
        <v>263</v>
      </c>
      <c r="W23" s="216" t="s">
        <v>262</v>
      </c>
      <c r="X23" s="201">
        <f t="shared" si="7"/>
        <v>573.75</v>
      </c>
      <c r="Y23" s="217">
        <f t="shared" si="8"/>
        <v>612</v>
      </c>
      <c r="Z23" s="217">
        <f t="shared" si="50"/>
        <v>994.5</v>
      </c>
      <c r="AA23" s="217">
        <v>1530</v>
      </c>
      <c r="AB23" s="217">
        <f t="shared" si="10"/>
        <v>2295</v>
      </c>
      <c r="AC23" s="217">
        <f t="shared" si="11"/>
        <v>3060</v>
      </c>
      <c r="AD23" s="217">
        <f>AA23*2.8</f>
        <v>4284</v>
      </c>
      <c r="AE23" s="217">
        <f>AD23*0.375</f>
        <v>1606.5</v>
      </c>
      <c r="AF23" s="217">
        <f t="shared" si="43"/>
        <v>3060</v>
      </c>
      <c r="AG23" s="217">
        <f>AF23*0.375</f>
        <v>1147.5</v>
      </c>
      <c r="AH23" s="217">
        <f>AA23*0.6</f>
        <v>918</v>
      </c>
      <c r="AI23" s="217">
        <f>AA23*0.6</f>
        <v>918</v>
      </c>
      <c r="AJ23" s="217"/>
      <c r="AK23" s="217">
        <f>AA23*0.7</f>
        <v>1071</v>
      </c>
      <c r="AL23" s="217">
        <f>AA23*5.2</f>
        <v>7956</v>
      </c>
      <c r="AM23" s="217">
        <f>AL23*0.375</f>
        <v>2983.5</v>
      </c>
      <c r="AN23" s="217" t="s">
        <v>18</v>
      </c>
      <c r="AO23" s="217" t="s">
        <v>18</v>
      </c>
      <c r="AP23" s="206"/>
      <c r="AQ23" s="204" t="s">
        <v>264</v>
      </c>
      <c r="AR23" s="216" t="s">
        <v>262</v>
      </c>
      <c r="AS23" s="201">
        <f t="shared" si="14"/>
        <v>697.5</v>
      </c>
      <c r="AT23" s="217">
        <f t="shared" si="15"/>
        <v>744</v>
      </c>
      <c r="AU23" s="217">
        <f t="shared" si="48"/>
        <v>1209</v>
      </c>
      <c r="AV23" s="217">
        <v>1860</v>
      </c>
      <c r="AW23" s="217">
        <f t="shared" si="17"/>
        <v>2139</v>
      </c>
      <c r="AX23" s="217">
        <f t="shared" si="40"/>
        <v>3720</v>
      </c>
      <c r="AY23" s="217">
        <f>AV23*2.8</f>
        <v>5208</v>
      </c>
      <c r="AZ23" s="217">
        <f>AY23*0.375</f>
        <v>1953</v>
      </c>
      <c r="BA23" s="217">
        <f>AV23*2</f>
        <v>3720</v>
      </c>
      <c r="BB23" s="217">
        <f t="shared" si="42"/>
        <v>1395</v>
      </c>
      <c r="BC23" s="217">
        <f>AV23*0.6</f>
        <v>1116</v>
      </c>
      <c r="BD23" s="217">
        <f>AV23*0.6</f>
        <v>1116</v>
      </c>
      <c r="BE23" s="217"/>
      <c r="BF23" s="217">
        <f>AV23*0.7</f>
        <v>1302</v>
      </c>
      <c r="BG23" s="217">
        <f>AV23*5.2</f>
        <v>9672</v>
      </c>
      <c r="BH23" s="217">
        <f>BG23*0.375</f>
        <v>3627</v>
      </c>
      <c r="BI23" s="217" t="s">
        <v>18</v>
      </c>
      <c r="BJ23" s="217" t="s">
        <v>18</v>
      </c>
      <c r="BK23" s="195"/>
      <c r="BL23" s="203"/>
      <c r="BM23" s="211" t="s">
        <v>265</v>
      </c>
      <c r="BN23" s="212" t="s">
        <v>266</v>
      </c>
      <c r="BO23" s="201">
        <f t="shared" si="21"/>
        <v>543.375</v>
      </c>
      <c r="BP23" s="209">
        <f t="shared" si="22"/>
        <v>579.6</v>
      </c>
      <c r="BQ23" s="210">
        <f t="shared" si="51"/>
        <v>724.5</v>
      </c>
      <c r="BR23" s="209">
        <v>1449</v>
      </c>
      <c r="BS23" s="210">
        <f t="shared" si="24"/>
        <v>2173.5</v>
      </c>
      <c r="BT23" s="209">
        <f t="shared" si="25"/>
        <v>2898</v>
      </c>
      <c r="BU23" s="210" t="s">
        <v>18</v>
      </c>
      <c r="BV23" s="209" t="s">
        <v>18</v>
      </c>
      <c r="BW23" s="210">
        <f t="shared" si="26"/>
        <v>2898</v>
      </c>
      <c r="BX23" s="209">
        <f t="shared" si="27"/>
        <v>1086.75</v>
      </c>
      <c r="BY23" s="210" t="s">
        <v>18</v>
      </c>
      <c r="BZ23" s="202"/>
      <c r="CA23" s="210" t="s">
        <v>18</v>
      </c>
      <c r="CB23" s="202"/>
      <c r="CC23" s="210" t="s">
        <v>18</v>
      </c>
      <c r="CD23" s="202"/>
      <c r="CE23" s="210" t="s">
        <v>18</v>
      </c>
      <c r="CF23" s="202"/>
      <c r="CG23" s="203"/>
    </row>
    <row r="24" spans="1:85" ht="12.75">
      <c r="A24" s="207" t="s">
        <v>267</v>
      </c>
      <c r="B24" s="208" t="s">
        <v>268</v>
      </c>
      <c r="C24" s="201">
        <f t="shared" si="0"/>
        <v>2953.125</v>
      </c>
      <c r="D24" s="209">
        <f t="shared" si="1"/>
        <v>3150</v>
      </c>
      <c r="E24" s="210">
        <f t="shared" si="49"/>
        <v>5118.75</v>
      </c>
      <c r="F24" s="209">
        <v>7875</v>
      </c>
      <c r="G24" s="210">
        <f t="shared" si="3"/>
        <v>11812.5</v>
      </c>
      <c r="H24" s="209">
        <f t="shared" si="4"/>
        <v>15750</v>
      </c>
      <c r="I24" s="210" t="s">
        <v>18</v>
      </c>
      <c r="J24" s="209" t="s">
        <v>18</v>
      </c>
      <c r="K24" s="210">
        <f t="shared" si="5"/>
        <v>15750</v>
      </c>
      <c r="L24" s="209">
        <f t="shared" si="6"/>
        <v>5906.25</v>
      </c>
      <c r="M24" s="210" t="s">
        <v>18</v>
      </c>
      <c r="N24" s="209" t="s">
        <v>18</v>
      </c>
      <c r="O24" s="210" t="s">
        <v>18</v>
      </c>
      <c r="P24" s="209" t="s">
        <v>18</v>
      </c>
      <c r="Q24" s="210" t="s">
        <v>18</v>
      </c>
      <c r="R24" s="209" t="s">
        <v>18</v>
      </c>
      <c r="S24" s="210" t="s">
        <v>18</v>
      </c>
      <c r="T24" s="209" t="s">
        <v>18</v>
      </c>
      <c r="U24" s="203"/>
      <c r="V24" s="211" t="s">
        <v>267</v>
      </c>
      <c r="W24" s="212" t="s">
        <v>268</v>
      </c>
      <c r="X24" s="201">
        <f t="shared" si="7"/>
        <v>775.875</v>
      </c>
      <c r="Y24" s="209">
        <f t="shared" si="8"/>
        <v>827.6</v>
      </c>
      <c r="Z24" s="210">
        <f t="shared" si="50"/>
        <v>1344.8500000000001</v>
      </c>
      <c r="AA24" s="209">
        <v>2069</v>
      </c>
      <c r="AB24" s="210">
        <f t="shared" si="10"/>
        <v>3103.5</v>
      </c>
      <c r="AC24" s="209">
        <f t="shared" si="11"/>
        <v>4138</v>
      </c>
      <c r="AD24" s="210" t="s">
        <v>18</v>
      </c>
      <c r="AE24" s="209" t="s">
        <v>18</v>
      </c>
      <c r="AF24" s="210">
        <f t="shared" si="43"/>
        <v>4138</v>
      </c>
      <c r="AG24" s="209">
        <f t="shared" ref="AG24:AG34" si="52">AF24*0.3</f>
        <v>1241.3999999999999</v>
      </c>
      <c r="AH24" s="210" t="s">
        <v>18</v>
      </c>
      <c r="AI24" s="209" t="s">
        <v>18</v>
      </c>
      <c r="AJ24" s="210" t="s">
        <v>18</v>
      </c>
      <c r="AK24" s="209" t="s">
        <v>18</v>
      </c>
      <c r="AL24" s="210" t="s">
        <v>18</v>
      </c>
      <c r="AM24" s="209" t="s">
        <v>18</v>
      </c>
      <c r="AN24" s="210" t="s">
        <v>18</v>
      </c>
      <c r="AO24" s="209" t="s">
        <v>18</v>
      </c>
      <c r="AP24" s="206"/>
      <c r="AQ24" s="211" t="s">
        <v>267</v>
      </c>
      <c r="AR24" s="215" t="s">
        <v>268</v>
      </c>
      <c r="AS24" s="201">
        <f t="shared" si="14"/>
        <v>666.75</v>
      </c>
      <c r="AT24" s="209">
        <f t="shared" si="15"/>
        <v>711.2</v>
      </c>
      <c r="AU24" s="210">
        <f t="shared" si="48"/>
        <v>1155.7</v>
      </c>
      <c r="AV24" s="209">
        <v>1778</v>
      </c>
      <c r="AW24" s="210">
        <f t="shared" si="17"/>
        <v>2044.6999999999998</v>
      </c>
      <c r="AX24" s="209">
        <f t="shared" si="40"/>
        <v>3556</v>
      </c>
      <c r="AY24" s="210" t="s">
        <v>18</v>
      </c>
      <c r="AZ24" s="213" t="s">
        <v>18</v>
      </c>
      <c r="BA24" s="210">
        <f t="shared" ref="BA24:BA37" si="53">AX24</f>
        <v>3556</v>
      </c>
      <c r="BB24" s="209">
        <f t="shared" si="42"/>
        <v>1333.5</v>
      </c>
      <c r="BC24" s="210" t="s">
        <v>18</v>
      </c>
      <c r="BD24" s="213" t="s">
        <v>18</v>
      </c>
      <c r="BE24" s="210" t="s">
        <v>18</v>
      </c>
      <c r="BF24" s="213" t="s">
        <v>18</v>
      </c>
      <c r="BG24" s="210" t="s">
        <v>18</v>
      </c>
      <c r="BH24" s="213" t="s">
        <v>18</v>
      </c>
      <c r="BI24" s="210" t="s">
        <v>18</v>
      </c>
      <c r="BJ24" s="213" t="s">
        <v>18</v>
      </c>
      <c r="BK24" s="195"/>
      <c r="BL24" s="203"/>
      <c r="BM24" s="218" t="s">
        <v>261</v>
      </c>
      <c r="BN24" s="219" t="s">
        <v>262</v>
      </c>
      <c r="BO24" s="201">
        <f t="shared" si="21"/>
        <v>517.875</v>
      </c>
      <c r="BP24" s="217">
        <f t="shared" si="22"/>
        <v>552.4</v>
      </c>
      <c r="BQ24" s="217">
        <f t="shared" ref="BQ24:BQ30" si="54">BR24*0.65</f>
        <v>897.65</v>
      </c>
      <c r="BR24" s="217">
        <v>1381</v>
      </c>
      <c r="BS24" s="217">
        <f t="shared" si="24"/>
        <v>2071.5</v>
      </c>
      <c r="BT24" s="217">
        <f t="shared" si="25"/>
        <v>2762</v>
      </c>
      <c r="BU24" s="217">
        <f>BR24*2.8</f>
        <v>3866.7999999999997</v>
      </c>
      <c r="BV24" s="217">
        <f>BU24*0.375</f>
        <v>1450.05</v>
      </c>
      <c r="BW24" s="217">
        <f>BR24*2</f>
        <v>2762</v>
      </c>
      <c r="BX24" s="217">
        <f t="shared" si="27"/>
        <v>1035.75</v>
      </c>
      <c r="BY24" s="217">
        <f>BR24*0.6</f>
        <v>828.6</v>
      </c>
      <c r="BZ24" s="217">
        <f>BR24*0.6</f>
        <v>828.6</v>
      </c>
      <c r="CA24" s="217"/>
      <c r="CB24" s="217">
        <f>BR24*0.7</f>
        <v>966.69999999999993</v>
      </c>
      <c r="CC24" s="217">
        <f>BR24*5.2</f>
        <v>7181.2</v>
      </c>
      <c r="CD24" s="217">
        <f>CC24*0.375</f>
        <v>2692.95</v>
      </c>
      <c r="CE24" s="217" t="s">
        <v>18</v>
      </c>
      <c r="CF24" s="217" t="s">
        <v>18</v>
      </c>
      <c r="CG24" s="203"/>
    </row>
    <row r="25" spans="1:85" ht="12.75">
      <c r="A25" s="207" t="s">
        <v>269</v>
      </c>
      <c r="B25" s="208" t="s">
        <v>270</v>
      </c>
      <c r="C25" s="201">
        <f t="shared" si="0"/>
        <v>2776.125</v>
      </c>
      <c r="D25" s="209">
        <f t="shared" si="1"/>
        <v>2961.2000000000003</v>
      </c>
      <c r="E25" s="210">
        <f t="shared" si="49"/>
        <v>4811.95</v>
      </c>
      <c r="F25" s="209">
        <v>7403</v>
      </c>
      <c r="G25" s="210">
        <f t="shared" si="3"/>
        <v>11104.5</v>
      </c>
      <c r="H25" s="209">
        <f t="shared" si="4"/>
        <v>14806</v>
      </c>
      <c r="I25" s="210" t="s">
        <v>18</v>
      </c>
      <c r="J25" s="209" t="s">
        <v>18</v>
      </c>
      <c r="K25" s="210">
        <f t="shared" si="5"/>
        <v>14806</v>
      </c>
      <c r="L25" s="209">
        <f t="shared" si="6"/>
        <v>5552.25</v>
      </c>
      <c r="M25" s="210" t="s">
        <v>18</v>
      </c>
      <c r="N25" s="209" t="s">
        <v>18</v>
      </c>
      <c r="O25" s="210" t="s">
        <v>18</v>
      </c>
      <c r="P25" s="209" t="s">
        <v>18</v>
      </c>
      <c r="Q25" s="210" t="s">
        <v>18</v>
      </c>
      <c r="R25" s="209" t="s">
        <v>18</v>
      </c>
      <c r="S25" s="210" t="s">
        <v>18</v>
      </c>
      <c r="T25" s="209" t="s">
        <v>18</v>
      </c>
      <c r="U25" s="203"/>
      <c r="V25" s="211" t="s">
        <v>269</v>
      </c>
      <c r="W25" s="212" t="s">
        <v>270</v>
      </c>
      <c r="X25" s="201">
        <f t="shared" si="7"/>
        <v>716.625</v>
      </c>
      <c r="Y25" s="209">
        <f t="shared" si="8"/>
        <v>764.40000000000009</v>
      </c>
      <c r="Z25" s="210">
        <f t="shared" si="50"/>
        <v>1242.1500000000001</v>
      </c>
      <c r="AA25" s="209">
        <v>1911</v>
      </c>
      <c r="AB25" s="210">
        <f t="shared" si="10"/>
        <v>2866.5</v>
      </c>
      <c r="AC25" s="209">
        <f t="shared" si="11"/>
        <v>3822</v>
      </c>
      <c r="AD25" s="210" t="s">
        <v>18</v>
      </c>
      <c r="AE25" s="209" t="s">
        <v>18</v>
      </c>
      <c r="AF25" s="210">
        <f t="shared" si="43"/>
        <v>3822</v>
      </c>
      <c r="AG25" s="209">
        <f t="shared" si="52"/>
        <v>1146.5999999999999</v>
      </c>
      <c r="AH25" s="210" t="s">
        <v>18</v>
      </c>
      <c r="AI25" s="209" t="s">
        <v>18</v>
      </c>
      <c r="AJ25" s="210" t="s">
        <v>18</v>
      </c>
      <c r="AK25" s="209" t="s">
        <v>18</v>
      </c>
      <c r="AL25" s="210" t="s">
        <v>18</v>
      </c>
      <c r="AM25" s="209" t="s">
        <v>18</v>
      </c>
      <c r="AN25" s="210" t="s">
        <v>18</v>
      </c>
      <c r="AO25" s="209" t="s">
        <v>18</v>
      </c>
      <c r="AP25" s="206"/>
      <c r="AQ25" s="211" t="s">
        <v>269</v>
      </c>
      <c r="AR25" s="208" t="s">
        <v>270</v>
      </c>
      <c r="AS25" s="201">
        <f t="shared" si="14"/>
        <v>759.375</v>
      </c>
      <c r="AT25" s="209">
        <f t="shared" si="15"/>
        <v>810</v>
      </c>
      <c r="AU25" s="210">
        <f t="shared" si="48"/>
        <v>1316.25</v>
      </c>
      <c r="AV25" s="209">
        <v>2025</v>
      </c>
      <c r="AW25" s="210">
        <f t="shared" si="17"/>
        <v>2328.75</v>
      </c>
      <c r="AX25" s="209">
        <f t="shared" si="40"/>
        <v>4050</v>
      </c>
      <c r="AY25" s="210" t="s">
        <v>18</v>
      </c>
      <c r="AZ25" s="213" t="s">
        <v>18</v>
      </c>
      <c r="BA25" s="210">
        <f t="shared" si="53"/>
        <v>4050</v>
      </c>
      <c r="BB25" s="209">
        <f t="shared" si="42"/>
        <v>1518.75</v>
      </c>
      <c r="BC25" s="210" t="s">
        <v>18</v>
      </c>
      <c r="BD25" s="213" t="s">
        <v>18</v>
      </c>
      <c r="BE25" s="210" t="s">
        <v>18</v>
      </c>
      <c r="BF25" s="213" t="s">
        <v>18</v>
      </c>
      <c r="BG25" s="210" t="s">
        <v>18</v>
      </c>
      <c r="BH25" s="213" t="s">
        <v>18</v>
      </c>
      <c r="BI25" s="210" t="s">
        <v>18</v>
      </c>
      <c r="BJ25" s="213" t="s">
        <v>18</v>
      </c>
      <c r="BK25" s="195"/>
      <c r="BL25" s="203"/>
      <c r="BM25" s="211" t="s">
        <v>271</v>
      </c>
      <c r="BN25" s="212" t="s">
        <v>272</v>
      </c>
      <c r="BO25" s="201">
        <f t="shared" si="21"/>
        <v>538.5</v>
      </c>
      <c r="BP25" s="209">
        <f t="shared" si="22"/>
        <v>574.4</v>
      </c>
      <c r="BQ25" s="210">
        <f t="shared" si="54"/>
        <v>933.4</v>
      </c>
      <c r="BR25" s="209">
        <v>1436</v>
      </c>
      <c r="BS25" s="210">
        <f t="shared" si="24"/>
        <v>2154</v>
      </c>
      <c r="BT25" s="209">
        <f t="shared" si="25"/>
        <v>2872</v>
      </c>
      <c r="BU25" s="210" t="s">
        <v>18</v>
      </c>
      <c r="BV25" s="209" t="s">
        <v>18</v>
      </c>
      <c r="BW25" s="210">
        <f t="shared" ref="BW25:BW40" si="55">BT25</f>
        <v>2872</v>
      </c>
      <c r="BX25" s="209">
        <f t="shared" si="27"/>
        <v>1077</v>
      </c>
      <c r="BY25" s="210" t="s">
        <v>18</v>
      </c>
      <c r="BZ25" s="209" t="s">
        <v>18</v>
      </c>
      <c r="CA25" s="210" t="s">
        <v>18</v>
      </c>
      <c r="CB25" s="209" t="s">
        <v>18</v>
      </c>
      <c r="CC25" s="210" t="s">
        <v>18</v>
      </c>
      <c r="CD25" s="209" t="s">
        <v>18</v>
      </c>
      <c r="CE25" s="210" t="s">
        <v>18</v>
      </c>
      <c r="CF25" s="209" t="s">
        <v>18</v>
      </c>
      <c r="CG25" s="203"/>
    </row>
    <row r="26" spans="1:85" ht="12.75">
      <c r="A26" s="207" t="s">
        <v>273</v>
      </c>
      <c r="B26" s="208" t="s">
        <v>274</v>
      </c>
      <c r="C26" s="201">
        <f t="shared" si="0"/>
        <v>9307.875</v>
      </c>
      <c r="D26" s="209">
        <f t="shared" si="1"/>
        <v>9928.4000000000015</v>
      </c>
      <c r="E26" s="210">
        <f t="shared" si="49"/>
        <v>16133.650000000001</v>
      </c>
      <c r="F26" s="209">
        <v>24821</v>
      </c>
      <c r="G26" s="210">
        <f t="shared" si="3"/>
        <v>37231.5</v>
      </c>
      <c r="H26" s="209">
        <f t="shared" si="4"/>
        <v>49642</v>
      </c>
      <c r="I26" s="210" t="s">
        <v>18</v>
      </c>
      <c r="J26" s="209" t="s">
        <v>18</v>
      </c>
      <c r="K26" s="210">
        <f t="shared" si="5"/>
        <v>49642</v>
      </c>
      <c r="L26" s="209">
        <f t="shared" si="6"/>
        <v>18615.75</v>
      </c>
      <c r="M26" s="210" t="s">
        <v>18</v>
      </c>
      <c r="N26" s="209" t="s">
        <v>18</v>
      </c>
      <c r="O26" s="210" t="s">
        <v>18</v>
      </c>
      <c r="P26" s="209" t="s">
        <v>18</v>
      </c>
      <c r="Q26" s="210" t="s">
        <v>18</v>
      </c>
      <c r="R26" s="209" t="s">
        <v>18</v>
      </c>
      <c r="S26" s="210" t="s">
        <v>18</v>
      </c>
      <c r="T26" s="209" t="s">
        <v>18</v>
      </c>
      <c r="U26" s="203"/>
      <c r="V26" s="211" t="s">
        <v>273</v>
      </c>
      <c r="W26" s="212" t="s">
        <v>274</v>
      </c>
      <c r="X26" s="201">
        <f t="shared" si="7"/>
        <v>2640.375</v>
      </c>
      <c r="Y26" s="209">
        <f t="shared" si="8"/>
        <v>2816.4</v>
      </c>
      <c r="Z26" s="210">
        <f t="shared" si="50"/>
        <v>4576.6500000000005</v>
      </c>
      <c r="AA26" s="209">
        <v>7041</v>
      </c>
      <c r="AB26" s="210">
        <f t="shared" si="10"/>
        <v>10561.5</v>
      </c>
      <c r="AC26" s="209">
        <f t="shared" si="11"/>
        <v>14082</v>
      </c>
      <c r="AD26" s="210" t="s">
        <v>18</v>
      </c>
      <c r="AE26" s="209" t="s">
        <v>18</v>
      </c>
      <c r="AF26" s="210">
        <f t="shared" si="43"/>
        <v>14082</v>
      </c>
      <c r="AG26" s="209">
        <f t="shared" si="52"/>
        <v>4224.5999999999995</v>
      </c>
      <c r="AH26" s="210" t="s">
        <v>18</v>
      </c>
      <c r="AI26" s="209" t="s">
        <v>18</v>
      </c>
      <c r="AJ26" s="210" t="s">
        <v>18</v>
      </c>
      <c r="AK26" s="209" t="s">
        <v>18</v>
      </c>
      <c r="AL26" s="210" t="s">
        <v>18</v>
      </c>
      <c r="AM26" s="209" t="s">
        <v>18</v>
      </c>
      <c r="AN26" s="210" t="s">
        <v>18</v>
      </c>
      <c r="AO26" s="209" t="s">
        <v>18</v>
      </c>
      <c r="AP26" s="206"/>
      <c r="AQ26" s="211" t="s">
        <v>273</v>
      </c>
      <c r="AR26" s="208" t="s">
        <v>274</v>
      </c>
      <c r="AS26" s="201">
        <f t="shared" si="14"/>
        <v>1974.75</v>
      </c>
      <c r="AT26" s="209">
        <f t="shared" si="15"/>
        <v>2106.4</v>
      </c>
      <c r="AU26" s="210">
        <f t="shared" si="48"/>
        <v>3422.9</v>
      </c>
      <c r="AV26" s="209">
        <v>5266</v>
      </c>
      <c r="AW26" s="210">
        <f t="shared" si="17"/>
        <v>6055.9</v>
      </c>
      <c r="AX26" s="209">
        <f t="shared" si="40"/>
        <v>10532</v>
      </c>
      <c r="AY26" s="210" t="s">
        <v>18</v>
      </c>
      <c r="AZ26" s="213" t="s">
        <v>18</v>
      </c>
      <c r="BA26" s="210">
        <f t="shared" si="53"/>
        <v>10532</v>
      </c>
      <c r="BB26" s="209">
        <f t="shared" si="42"/>
        <v>3949.5</v>
      </c>
      <c r="BC26" s="210" t="s">
        <v>18</v>
      </c>
      <c r="BD26" s="213" t="s">
        <v>18</v>
      </c>
      <c r="BE26" s="210" t="s">
        <v>18</v>
      </c>
      <c r="BF26" s="213" t="s">
        <v>18</v>
      </c>
      <c r="BG26" s="210" t="s">
        <v>18</v>
      </c>
      <c r="BH26" s="213" t="s">
        <v>18</v>
      </c>
      <c r="BI26" s="210" t="s">
        <v>18</v>
      </c>
      <c r="BJ26" s="213" t="s">
        <v>18</v>
      </c>
      <c r="BK26" s="195"/>
      <c r="BL26" s="203"/>
      <c r="BM26" s="211" t="s">
        <v>275</v>
      </c>
      <c r="BN26" s="212" t="s">
        <v>276</v>
      </c>
      <c r="BO26" s="201">
        <f t="shared" si="21"/>
        <v>543.75</v>
      </c>
      <c r="BP26" s="209">
        <f t="shared" si="22"/>
        <v>580</v>
      </c>
      <c r="BQ26" s="210">
        <f t="shared" si="54"/>
        <v>942.5</v>
      </c>
      <c r="BR26" s="209">
        <v>1450</v>
      </c>
      <c r="BS26" s="210">
        <f t="shared" si="24"/>
        <v>2175</v>
      </c>
      <c r="BT26" s="209">
        <f t="shared" si="25"/>
        <v>2900</v>
      </c>
      <c r="BU26" s="210" t="s">
        <v>18</v>
      </c>
      <c r="BV26" s="209" t="s">
        <v>18</v>
      </c>
      <c r="BW26" s="210">
        <f t="shared" si="55"/>
        <v>2900</v>
      </c>
      <c r="BX26" s="209">
        <f t="shared" si="27"/>
        <v>1087.5</v>
      </c>
      <c r="BY26" s="210" t="s">
        <v>18</v>
      </c>
      <c r="BZ26" s="209" t="s">
        <v>18</v>
      </c>
      <c r="CA26" s="210" t="s">
        <v>18</v>
      </c>
      <c r="CB26" s="209" t="s">
        <v>18</v>
      </c>
      <c r="CC26" s="210" t="s">
        <v>18</v>
      </c>
      <c r="CD26" s="209" t="s">
        <v>18</v>
      </c>
      <c r="CE26" s="210" t="s">
        <v>18</v>
      </c>
      <c r="CF26" s="209" t="s">
        <v>18</v>
      </c>
      <c r="CG26" s="203"/>
    </row>
    <row r="27" spans="1:85" ht="12.75">
      <c r="A27" s="207" t="s">
        <v>277</v>
      </c>
      <c r="B27" s="208" t="s">
        <v>278</v>
      </c>
      <c r="C27" s="201">
        <f t="shared" si="0"/>
        <v>6925.5</v>
      </c>
      <c r="D27" s="209">
        <f t="shared" si="1"/>
        <v>7387.2000000000007</v>
      </c>
      <c r="E27" s="210">
        <f t="shared" si="49"/>
        <v>12004.2</v>
      </c>
      <c r="F27" s="209">
        <v>18468</v>
      </c>
      <c r="G27" s="210">
        <f t="shared" si="3"/>
        <v>27702</v>
      </c>
      <c r="H27" s="209">
        <f t="shared" si="4"/>
        <v>36936</v>
      </c>
      <c r="I27" s="210" t="s">
        <v>18</v>
      </c>
      <c r="J27" s="209" t="s">
        <v>18</v>
      </c>
      <c r="K27" s="210">
        <f t="shared" si="5"/>
        <v>36936</v>
      </c>
      <c r="L27" s="209">
        <f t="shared" si="6"/>
        <v>13851</v>
      </c>
      <c r="M27" s="210" t="s">
        <v>18</v>
      </c>
      <c r="N27" s="209" t="s">
        <v>18</v>
      </c>
      <c r="O27" s="210" t="s">
        <v>18</v>
      </c>
      <c r="P27" s="209" t="s">
        <v>18</v>
      </c>
      <c r="Q27" s="210" t="s">
        <v>18</v>
      </c>
      <c r="R27" s="209" t="s">
        <v>18</v>
      </c>
      <c r="S27" s="210" t="s">
        <v>18</v>
      </c>
      <c r="T27" s="209" t="s">
        <v>18</v>
      </c>
      <c r="U27" s="203"/>
      <c r="V27" s="211" t="s">
        <v>277</v>
      </c>
      <c r="W27" s="212" t="s">
        <v>278</v>
      </c>
      <c r="X27" s="201">
        <f t="shared" si="7"/>
        <v>1913.25</v>
      </c>
      <c r="Y27" s="209">
        <f t="shared" si="8"/>
        <v>2040.8000000000002</v>
      </c>
      <c r="Z27" s="210">
        <f t="shared" si="50"/>
        <v>3316.3</v>
      </c>
      <c r="AA27" s="209">
        <v>5102</v>
      </c>
      <c r="AB27" s="210">
        <f t="shared" si="10"/>
        <v>7653</v>
      </c>
      <c r="AC27" s="209">
        <f t="shared" si="11"/>
        <v>10204</v>
      </c>
      <c r="AD27" s="210" t="s">
        <v>18</v>
      </c>
      <c r="AE27" s="209" t="s">
        <v>18</v>
      </c>
      <c r="AF27" s="210">
        <f t="shared" si="43"/>
        <v>10204</v>
      </c>
      <c r="AG27" s="209">
        <f t="shared" si="52"/>
        <v>3061.2</v>
      </c>
      <c r="AH27" s="210" t="s">
        <v>18</v>
      </c>
      <c r="AI27" s="209" t="s">
        <v>18</v>
      </c>
      <c r="AJ27" s="210" t="s">
        <v>18</v>
      </c>
      <c r="AK27" s="209" t="s">
        <v>18</v>
      </c>
      <c r="AL27" s="210" t="s">
        <v>18</v>
      </c>
      <c r="AM27" s="209" t="s">
        <v>18</v>
      </c>
      <c r="AN27" s="210" t="s">
        <v>18</v>
      </c>
      <c r="AO27" s="209" t="s">
        <v>18</v>
      </c>
      <c r="AP27" s="206"/>
      <c r="AQ27" s="211" t="s">
        <v>277</v>
      </c>
      <c r="AR27" s="208" t="s">
        <v>278</v>
      </c>
      <c r="AS27" s="201">
        <f t="shared" si="14"/>
        <v>2063.25</v>
      </c>
      <c r="AT27" s="209">
        <f t="shared" si="15"/>
        <v>2200.8000000000002</v>
      </c>
      <c r="AU27" s="210">
        <f t="shared" si="48"/>
        <v>3576.3</v>
      </c>
      <c r="AV27" s="209">
        <v>5502</v>
      </c>
      <c r="AW27" s="210">
        <f t="shared" si="17"/>
        <v>6327.2999999999993</v>
      </c>
      <c r="AX27" s="209">
        <f t="shared" si="40"/>
        <v>11004</v>
      </c>
      <c r="AY27" s="210" t="s">
        <v>18</v>
      </c>
      <c r="AZ27" s="213" t="s">
        <v>18</v>
      </c>
      <c r="BA27" s="210">
        <f t="shared" si="53"/>
        <v>11004</v>
      </c>
      <c r="BB27" s="209">
        <f t="shared" si="42"/>
        <v>4126.5</v>
      </c>
      <c r="BC27" s="210" t="s">
        <v>18</v>
      </c>
      <c r="BD27" s="213" t="s">
        <v>18</v>
      </c>
      <c r="BE27" s="210" t="s">
        <v>18</v>
      </c>
      <c r="BF27" s="213" t="s">
        <v>18</v>
      </c>
      <c r="BG27" s="210" t="s">
        <v>18</v>
      </c>
      <c r="BH27" s="213" t="s">
        <v>18</v>
      </c>
      <c r="BI27" s="210" t="s">
        <v>18</v>
      </c>
      <c r="BJ27" s="213" t="s">
        <v>18</v>
      </c>
      <c r="BK27" s="195"/>
      <c r="BL27" s="203"/>
      <c r="BM27" s="211" t="s">
        <v>267</v>
      </c>
      <c r="BN27" s="212" t="s">
        <v>268</v>
      </c>
      <c r="BO27" s="201">
        <f t="shared" si="21"/>
        <v>644.25</v>
      </c>
      <c r="BP27" s="209">
        <f t="shared" si="22"/>
        <v>687.2</v>
      </c>
      <c r="BQ27" s="210">
        <f t="shared" si="54"/>
        <v>1116.7</v>
      </c>
      <c r="BR27" s="209">
        <v>1718</v>
      </c>
      <c r="BS27" s="210">
        <f t="shared" si="24"/>
        <v>2577</v>
      </c>
      <c r="BT27" s="209">
        <f t="shared" si="25"/>
        <v>3436</v>
      </c>
      <c r="BU27" s="210" t="s">
        <v>18</v>
      </c>
      <c r="BV27" s="209" t="s">
        <v>18</v>
      </c>
      <c r="BW27" s="210">
        <f t="shared" si="55"/>
        <v>3436</v>
      </c>
      <c r="BX27" s="209">
        <f t="shared" si="27"/>
        <v>1288.5</v>
      </c>
      <c r="BY27" s="210" t="s">
        <v>18</v>
      </c>
      <c r="BZ27" s="209" t="s">
        <v>18</v>
      </c>
      <c r="CA27" s="210" t="s">
        <v>18</v>
      </c>
      <c r="CB27" s="209" t="s">
        <v>18</v>
      </c>
      <c r="CC27" s="210" t="s">
        <v>18</v>
      </c>
      <c r="CD27" s="209" t="s">
        <v>18</v>
      </c>
      <c r="CE27" s="210" t="s">
        <v>18</v>
      </c>
      <c r="CF27" s="209" t="s">
        <v>18</v>
      </c>
      <c r="CG27" s="203"/>
    </row>
    <row r="28" spans="1:85" ht="12.75">
      <c r="A28" s="195" t="s">
        <v>279</v>
      </c>
      <c r="B28" s="208" t="s">
        <v>280</v>
      </c>
      <c r="C28" s="201">
        <f t="shared" si="0"/>
        <v>5323.125</v>
      </c>
      <c r="D28" s="209">
        <f t="shared" si="1"/>
        <v>5678</v>
      </c>
      <c r="E28" s="210">
        <f t="shared" si="49"/>
        <v>9226.75</v>
      </c>
      <c r="F28" s="209">
        <v>14195</v>
      </c>
      <c r="G28" s="210">
        <f t="shared" si="3"/>
        <v>21292.5</v>
      </c>
      <c r="H28" s="209">
        <f t="shared" si="4"/>
        <v>28390</v>
      </c>
      <c r="I28" s="210" t="s">
        <v>18</v>
      </c>
      <c r="J28" s="209" t="s">
        <v>18</v>
      </c>
      <c r="K28" s="210">
        <f t="shared" si="5"/>
        <v>28390</v>
      </c>
      <c r="L28" s="209">
        <f t="shared" si="6"/>
        <v>10646.25</v>
      </c>
      <c r="M28" s="210" t="s">
        <v>18</v>
      </c>
      <c r="N28" s="209" t="s">
        <v>18</v>
      </c>
      <c r="O28" s="210" t="s">
        <v>18</v>
      </c>
      <c r="P28" s="209" t="s">
        <v>18</v>
      </c>
      <c r="Q28" s="210" t="s">
        <v>18</v>
      </c>
      <c r="R28" s="209" t="s">
        <v>18</v>
      </c>
      <c r="S28" s="210" t="s">
        <v>18</v>
      </c>
      <c r="T28" s="209" t="s">
        <v>18</v>
      </c>
      <c r="U28" s="203"/>
      <c r="V28" s="211" t="s">
        <v>279</v>
      </c>
      <c r="W28" s="212" t="s">
        <v>280</v>
      </c>
      <c r="X28" s="201">
        <f t="shared" si="7"/>
        <v>1446</v>
      </c>
      <c r="Y28" s="209">
        <f t="shared" si="8"/>
        <v>1542.4</v>
      </c>
      <c r="Z28" s="210">
        <f>AA28*0.5</f>
        <v>1928</v>
      </c>
      <c r="AA28" s="209">
        <v>3856</v>
      </c>
      <c r="AB28" s="210">
        <f t="shared" si="10"/>
        <v>5784</v>
      </c>
      <c r="AC28" s="209">
        <f t="shared" si="11"/>
        <v>7712</v>
      </c>
      <c r="AD28" s="210" t="s">
        <v>18</v>
      </c>
      <c r="AE28" s="209" t="s">
        <v>18</v>
      </c>
      <c r="AF28" s="210">
        <f t="shared" si="43"/>
        <v>7712</v>
      </c>
      <c r="AG28" s="209">
        <f t="shared" si="52"/>
        <v>2313.6</v>
      </c>
      <c r="AH28" s="210" t="s">
        <v>18</v>
      </c>
      <c r="AI28" s="209" t="s">
        <v>18</v>
      </c>
      <c r="AJ28" s="210" t="s">
        <v>18</v>
      </c>
      <c r="AK28" s="209" t="s">
        <v>18</v>
      </c>
      <c r="AL28" s="210" t="s">
        <v>18</v>
      </c>
      <c r="AM28" s="209" t="s">
        <v>18</v>
      </c>
      <c r="AN28" s="210" t="s">
        <v>18</v>
      </c>
      <c r="AO28" s="209" t="s">
        <v>18</v>
      </c>
      <c r="AP28" s="206"/>
      <c r="AQ28" s="211" t="s">
        <v>279</v>
      </c>
      <c r="AR28" s="208" t="s">
        <v>280</v>
      </c>
      <c r="AS28" s="201">
        <f t="shared" si="14"/>
        <v>1085.25</v>
      </c>
      <c r="AT28" s="209">
        <f t="shared" si="15"/>
        <v>1157.6000000000001</v>
      </c>
      <c r="AU28" s="210">
        <f t="shared" si="48"/>
        <v>1881.1000000000001</v>
      </c>
      <c r="AV28" s="209">
        <v>2894</v>
      </c>
      <c r="AW28" s="210">
        <f t="shared" si="17"/>
        <v>3328.1</v>
      </c>
      <c r="AX28" s="209">
        <f t="shared" si="40"/>
        <v>5788</v>
      </c>
      <c r="AY28" s="210" t="s">
        <v>18</v>
      </c>
      <c r="AZ28" s="213" t="s">
        <v>18</v>
      </c>
      <c r="BA28" s="210">
        <f t="shared" si="53"/>
        <v>5788</v>
      </c>
      <c r="BB28" s="209">
        <f t="shared" si="42"/>
        <v>2170.5</v>
      </c>
      <c r="BC28" s="210" t="s">
        <v>18</v>
      </c>
      <c r="BD28" s="213" t="s">
        <v>18</v>
      </c>
      <c r="BE28" s="210" t="s">
        <v>18</v>
      </c>
      <c r="BF28" s="213" t="s">
        <v>18</v>
      </c>
      <c r="BG28" s="210" t="s">
        <v>18</v>
      </c>
      <c r="BH28" s="213" t="s">
        <v>18</v>
      </c>
      <c r="BI28" s="210" t="s">
        <v>18</v>
      </c>
      <c r="BJ28" s="213" t="s">
        <v>18</v>
      </c>
      <c r="BK28" s="195"/>
      <c r="BL28" s="203"/>
      <c r="BM28" s="211" t="s">
        <v>269</v>
      </c>
      <c r="BN28" s="212" t="s">
        <v>270</v>
      </c>
      <c r="BO28" s="201">
        <f t="shared" si="21"/>
        <v>573.75</v>
      </c>
      <c r="BP28" s="209">
        <f t="shared" si="22"/>
        <v>612</v>
      </c>
      <c r="BQ28" s="210">
        <f t="shared" si="54"/>
        <v>994.5</v>
      </c>
      <c r="BR28" s="209">
        <v>1530</v>
      </c>
      <c r="BS28" s="210">
        <f t="shared" si="24"/>
        <v>2295</v>
      </c>
      <c r="BT28" s="209">
        <f t="shared" si="25"/>
        <v>3060</v>
      </c>
      <c r="BU28" s="210" t="s">
        <v>18</v>
      </c>
      <c r="BV28" s="209" t="s">
        <v>18</v>
      </c>
      <c r="BW28" s="210">
        <f t="shared" si="55"/>
        <v>3060</v>
      </c>
      <c r="BX28" s="209">
        <f t="shared" si="27"/>
        <v>1147.5</v>
      </c>
      <c r="BY28" s="210" t="s">
        <v>281</v>
      </c>
      <c r="BZ28" s="209" t="s">
        <v>18</v>
      </c>
      <c r="CA28" s="210" t="s">
        <v>281</v>
      </c>
      <c r="CB28" s="209" t="s">
        <v>18</v>
      </c>
      <c r="CC28" s="210" t="s">
        <v>281</v>
      </c>
      <c r="CD28" s="209" t="s">
        <v>18</v>
      </c>
      <c r="CE28" s="210" t="s">
        <v>281</v>
      </c>
      <c r="CF28" s="209" t="s">
        <v>18</v>
      </c>
      <c r="CG28" s="203"/>
    </row>
    <row r="29" spans="1:85" ht="12.75">
      <c r="A29" s="207" t="s">
        <v>282</v>
      </c>
      <c r="B29" s="208" t="s">
        <v>283</v>
      </c>
      <c r="C29" s="201">
        <f t="shared" si="0"/>
        <v>0</v>
      </c>
      <c r="D29" s="209">
        <f t="shared" si="1"/>
        <v>0</v>
      </c>
      <c r="E29" s="210">
        <f>F29*0.5</f>
        <v>0</v>
      </c>
      <c r="F29" s="209">
        <v>0</v>
      </c>
      <c r="G29" s="210">
        <f t="shared" si="3"/>
        <v>0</v>
      </c>
      <c r="H29" s="209">
        <f t="shared" si="4"/>
        <v>0</v>
      </c>
      <c r="I29" s="210" t="s">
        <v>18</v>
      </c>
      <c r="J29" s="209" t="s">
        <v>18</v>
      </c>
      <c r="K29" s="210">
        <f t="shared" si="5"/>
        <v>0</v>
      </c>
      <c r="L29" s="209">
        <f t="shared" si="6"/>
        <v>0</v>
      </c>
      <c r="M29" s="210" t="s">
        <v>18</v>
      </c>
      <c r="N29" s="209"/>
      <c r="O29" s="210" t="s">
        <v>18</v>
      </c>
      <c r="P29" s="220" t="s">
        <v>18</v>
      </c>
      <c r="Q29" s="210" t="s">
        <v>18</v>
      </c>
      <c r="R29" s="220" t="s">
        <v>18</v>
      </c>
      <c r="S29" s="210" t="s">
        <v>18</v>
      </c>
      <c r="T29" s="220" t="s">
        <v>18</v>
      </c>
      <c r="U29" s="203"/>
      <c r="V29" s="221" t="s">
        <v>282</v>
      </c>
      <c r="W29" s="222" t="s">
        <v>283</v>
      </c>
      <c r="X29" s="201">
        <f t="shared" si="7"/>
        <v>0</v>
      </c>
      <c r="Y29" s="209">
        <f t="shared" si="8"/>
        <v>0</v>
      </c>
      <c r="Z29" s="210">
        <f t="shared" ref="Z29:Z43" si="56">AA29*0.65</f>
        <v>0</v>
      </c>
      <c r="AA29" s="213">
        <v>0</v>
      </c>
      <c r="AB29" s="210">
        <f t="shared" si="10"/>
        <v>0</v>
      </c>
      <c r="AC29" s="209">
        <f t="shared" si="11"/>
        <v>0</v>
      </c>
      <c r="AD29" s="210" t="s">
        <v>18</v>
      </c>
      <c r="AE29" s="213" t="s">
        <v>18</v>
      </c>
      <c r="AF29" s="210">
        <f t="shared" si="43"/>
        <v>0</v>
      </c>
      <c r="AG29" s="209">
        <f t="shared" si="52"/>
        <v>0</v>
      </c>
      <c r="AH29" s="210" t="s">
        <v>18</v>
      </c>
      <c r="AI29" s="209" t="s">
        <v>18</v>
      </c>
      <c r="AJ29" s="210" t="s">
        <v>18</v>
      </c>
      <c r="AK29" s="209" t="s">
        <v>18</v>
      </c>
      <c r="AL29" s="210" t="s">
        <v>18</v>
      </c>
      <c r="AM29" s="209" t="s">
        <v>18</v>
      </c>
      <c r="AN29" s="210" t="s">
        <v>18</v>
      </c>
      <c r="AO29" s="209" t="s">
        <v>18</v>
      </c>
      <c r="AP29" s="206"/>
      <c r="AQ29" s="221" t="s">
        <v>282</v>
      </c>
      <c r="AR29" s="208" t="s">
        <v>18</v>
      </c>
      <c r="AS29" s="201">
        <f t="shared" si="14"/>
        <v>0</v>
      </c>
      <c r="AT29" s="209">
        <f t="shared" si="15"/>
        <v>0</v>
      </c>
      <c r="AU29" s="210">
        <f t="shared" si="48"/>
        <v>0</v>
      </c>
      <c r="AV29" s="209">
        <v>0</v>
      </c>
      <c r="AW29" s="210">
        <f t="shared" si="17"/>
        <v>0</v>
      </c>
      <c r="AX29" s="209">
        <f t="shared" si="40"/>
        <v>0</v>
      </c>
      <c r="AY29" s="210" t="s">
        <v>18</v>
      </c>
      <c r="AZ29" s="213" t="s">
        <v>18</v>
      </c>
      <c r="BA29" s="210">
        <f t="shared" si="53"/>
        <v>0</v>
      </c>
      <c r="BB29" s="209">
        <f t="shared" si="42"/>
        <v>0</v>
      </c>
      <c r="BC29" s="210" t="s">
        <v>18</v>
      </c>
      <c r="BD29" s="213" t="s">
        <v>18</v>
      </c>
      <c r="BE29" s="210" t="s">
        <v>18</v>
      </c>
      <c r="BF29" s="213" t="s">
        <v>18</v>
      </c>
      <c r="BG29" s="210" t="s">
        <v>18</v>
      </c>
      <c r="BH29" s="213" t="s">
        <v>18</v>
      </c>
      <c r="BI29" s="210" t="s">
        <v>18</v>
      </c>
      <c r="BJ29" s="213" t="s">
        <v>18</v>
      </c>
      <c r="BK29" s="195"/>
      <c r="BL29" s="203"/>
      <c r="BM29" s="211" t="s">
        <v>273</v>
      </c>
      <c r="BN29" s="212" t="s">
        <v>274</v>
      </c>
      <c r="BO29" s="201">
        <f t="shared" si="21"/>
        <v>1931.25</v>
      </c>
      <c r="BP29" s="209">
        <f t="shared" si="22"/>
        <v>2060</v>
      </c>
      <c r="BQ29" s="210">
        <f t="shared" si="54"/>
        <v>3347.5</v>
      </c>
      <c r="BR29" s="209">
        <v>5150</v>
      </c>
      <c r="BS29" s="210">
        <f t="shared" si="24"/>
        <v>7725</v>
      </c>
      <c r="BT29" s="209">
        <f t="shared" si="25"/>
        <v>10300</v>
      </c>
      <c r="BU29" s="210" t="s">
        <v>18</v>
      </c>
      <c r="BV29" s="209" t="s">
        <v>18</v>
      </c>
      <c r="BW29" s="210">
        <f t="shared" si="55"/>
        <v>10300</v>
      </c>
      <c r="BX29" s="209">
        <f t="shared" si="27"/>
        <v>3862.5</v>
      </c>
      <c r="BY29" s="210" t="s">
        <v>18</v>
      </c>
      <c r="BZ29" s="213" t="s">
        <v>18</v>
      </c>
      <c r="CA29" s="210" t="s">
        <v>18</v>
      </c>
      <c r="CB29" s="213" t="s">
        <v>18</v>
      </c>
      <c r="CC29" s="210" t="s">
        <v>18</v>
      </c>
      <c r="CD29" s="213" t="s">
        <v>18</v>
      </c>
      <c r="CE29" s="210" t="s">
        <v>18</v>
      </c>
      <c r="CF29" s="213" t="s">
        <v>18</v>
      </c>
      <c r="CG29" s="203"/>
    </row>
    <row r="30" spans="1:85" ht="12.75">
      <c r="A30" s="223" t="s">
        <v>284</v>
      </c>
      <c r="B30" s="224" t="s">
        <v>285</v>
      </c>
      <c r="C30" s="201">
        <f t="shared" si="0"/>
        <v>2126.25</v>
      </c>
      <c r="D30" s="202">
        <f t="shared" si="1"/>
        <v>2268</v>
      </c>
      <c r="E30" s="201">
        <f t="shared" ref="E30:E41" si="57">F30*0.65</f>
        <v>3685.5</v>
      </c>
      <c r="F30" s="214">
        <v>5670</v>
      </c>
      <c r="G30" s="201">
        <f t="shared" si="3"/>
        <v>8505</v>
      </c>
      <c r="H30" s="202">
        <f t="shared" si="4"/>
        <v>11340</v>
      </c>
      <c r="I30" s="201"/>
      <c r="J30" s="214"/>
      <c r="K30" s="201">
        <f t="shared" si="5"/>
        <v>11340</v>
      </c>
      <c r="L30" s="202">
        <f t="shared" si="6"/>
        <v>4252.5</v>
      </c>
      <c r="M30" s="225">
        <v>6317</v>
      </c>
      <c r="N30" s="226">
        <v>6527</v>
      </c>
      <c r="O30" s="225" t="s">
        <v>18</v>
      </c>
      <c r="P30" s="226">
        <v>7249</v>
      </c>
      <c r="Q30" s="225">
        <v>86986</v>
      </c>
      <c r="R30" s="226">
        <f>Q30*0.375</f>
        <v>32619.75</v>
      </c>
      <c r="S30" s="225">
        <v>43493</v>
      </c>
      <c r="T30" s="226">
        <f>S30*0.375</f>
        <v>16309.875</v>
      </c>
      <c r="U30" s="227"/>
      <c r="V30" s="211" t="s">
        <v>286</v>
      </c>
      <c r="W30" s="212" t="s">
        <v>287</v>
      </c>
      <c r="X30" s="201">
        <f t="shared" si="7"/>
        <v>642.375</v>
      </c>
      <c r="Y30" s="209">
        <f t="shared" si="8"/>
        <v>685.2</v>
      </c>
      <c r="Z30" s="210">
        <f t="shared" si="56"/>
        <v>1113.45</v>
      </c>
      <c r="AA30" s="209">
        <v>1713</v>
      </c>
      <c r="AB30" s="210">
        <f t="shared" si="10"/>
        <v>2569.5</v>
      </c>
      <c r="AC30" s="209">
        <f t="shared" si="11"/>
        <v>3426</v>
      </c>
      <c r="AD30" s="210" t="s">
        <v>18</v>
      </c>
      <c r="AE30" s="209" t="s">
        <v>18</v>
      </c>
      <c r="AF30" s="210">
        <f t="shared" si="43"/>
        <v>3426</v>
      </c>
      <c r="AG30" s="209">
        <f t="shared" si="52"/>
        <v>1027.8</v>
      </c>
      <c r="AH30" s="210" t="s">
        <v>18</v>
      </c>
      <c r="AI30" s="209" t="s">
        <v>18</v>
      </c>
      <c r="AJ30" s="210" t="s">
        <v>18</v>
      </c>
      <c r="AK30" s="209" t="s">
        <v>18</v>
      </c>
      <c r="AL30" s="210" t="s">
        <v>18</v>
      </c>
      <c r="AM30" s="209" t="s">
        <v>18</v>
      </c>
      <c r="AN30" s="210" t="s">
        <v>18</v>
      </c>
      <c r="AO30" s="209" t="s">
        <v>18</v>
      </c>
      <c r="AP30" s="228"/>
      <c r="AQ30" s="199" t="s">
        <v>284</v>
      </c>
      <c r="AR30" s="208" t="s">
        <v>285</v>
      </c>
      <c r="AS30" s="201">
        <f t="shared" si="14"/>
        <v>567.375</v>
      </c>
      <c r="AT30" s="202">
        <f t="shared" si="15"/>
        <v>605.20000000000005</v>
      </c>
      <c r="AU30" s="201">
        <f t="shared" si="48"/>
        <v>983.45</v>
      </c>
      <c r="AV30" s="202">
        <v>1513</v>
      </c>
      <c r="AW30" s="201">
        <f t="shared" si="17"/>
        <v>1739.9499999999998</v>
      </c>
      <c r="AX30" s="202">
        <f t="shared" si="40"/>
        <v>3026</v>
      </c>
      <c r="AY30" s="201" t="s">
        <v>18</v>
      </c>
      <c r="AZ30" s="214" t="s">
        <v>18</v>
      </c>
      <c r="BA30" s="201">
        <f t="shared" si="53"/>
        <v>3026</v>
      </c>
      <c r="BB30" s="202">
        <f t="shared" si="42"/>
        <v>1134.75</v>
      </c>
      <c r="BC30" s="201" t="s">
        <v>18</v>
      </c>
      <c r="BD30" s="214" t="s">
        <v>18</v>
      </c>
      <c r="BE30" s="201" t="s">
        <v>18</v>
      </c>
      <c r="BF30" s="214" t="s">
        <v>18</v>
      </c>
      <c r="BG30" s="201" t="s">
        <v>18</v>
      </c>
      <c r="BH30" s="214" t="s">
        <v>18</v>
      </c>
      <c r="BI30" s="201" t="s">
        <v>18</v>
      </c>
      <c r="BJ30" s="214" t="s">
        <v>18</v>
      </c>
      <c r="BK30" s="195"/>
      <c r="BL30" s="227"/>
      <c r="BM30" s="229" t="s">
        <v>277</v>
      </c>
      <c r="BN30" s="222" t="s">
        <v>278</v>
      </c>
      <c r="BO30" s="201">
        <f t="shared" si="21"/>
        <v>1400.25</v>
      </c>
      <c r="BP30" s="209">
        <f t="shared" si="22"/>
        <v>1493.6000000000001</v>
      </c>
      <c r="BQ30" s="210">
        <f t="shared" si="54"/>
        <v>2427.1</v>
      </c>
      <c r="BR30" s="213">
        <v>3734</v>
      </c>
      <c r="BS30" s="210">
        <f t="shared" si="24"/>
        <v>5601</v>
      </c>
      <c r="BT30" s="209">
        <f t="shared" si="25"/>
        <v>7468</v>
      </c>
      <c r="BU30" s="210" t="s">
        <v>18</v>
      </c>
      <c r="BV30" s="213" t="s">
        <v>18</v>
      </c>
      <c r="BW30" s="210">
        <f t="shared" si="55"/>
        <v>7468</v>
      </c>
      <c r="BX30" s="209">
        <f t="shared" si="27"/>
        <v>2800.5</v>
      </c>
      <c r="BY30" s="210" t="s">
        <v>18</v>
      </c>
      <c r="BZ30" s="209" t="s">
        <v>18</v>
      </c>
      <c r="CA30" s="210" t="s">
        <v>18</v>
      </c>
      <c r="CB30" s="209" t="s">
        <v>18</v>
      </c>
      <c r="CC30" s="210" t="s">
        <v>18</v>
      </c>
      <c r="CD30" s="209" t="s">
        <v>18</v>
      </c>
      <c r="CE30" s="210" t="s">
        <v>18</v>
      </c>
      <c r="CF30" s="209" t="s">
        <v>18</v>
      </c>
      <c r="CG30" s="227"/>
    </row>
    <row r="31" spans="1:85" ht="12.75">
      <c r="A31" s="207" t="s">
        <v>288</v>
      </c>
      <c r="B31" s="208" t="s">
        <v>289</v>
      </c>
      <c r="C31" s="201">
        <f t="shared" si="0"/>
        <v>4195.125</v>
      </c>
      <c r="D31" s="209">
        <f t="shared" si="1"/>
        <v>4474.8</v>
      </c>
      <c r="E31" s="210">
        <f t="shared" si="57"/>
        <v>7271.55</v>
      </c>
      <c r="F31" s="209">
        <v>11187</v>
      </c>
      <c r="G31" s="210">
        <f t="shared" si="3"/>
        <v>16780.5</v>
      </c>
      <c r="H31" s="209">
        <f t="shared" si="4"/>
        <v>22374</v>
      </c>
      <c r="I31" s="210" t="s">
        <v>18</v>
      </c>
      <c r="J31" s="209" t="s">
        <v>18</v>
      </c>
      <c r="K31" s="210">
        <f t="shared" si="5"/>
        <v>22374</v>
      </c>
      <c r="L31" s="209">
        <f t="shared" si="6"/>
        <v>8390.25</v>
      </c>
      <c r="M31" s="210" t="s">
        <v>18</v>
      </c>
      <c r="N31" s="209" t="s">
        <v>18</v>
      </c>
      <c r="O31" s="210" t="s">
        <v>18</v>
      </c>
      <c r="P31" s="209" t="s">
        <v>18</v>
      </c>
      <c r="Q31" s="210" t="s">
        <v>18</v>
      </c>
      <c r="R31" s="209" t="s">
        <v>18</v>
      </c>
      <c r="S31" s="210" t="s">
        <v>18</v>
      </c>
      <c r="T31" s="209" t="s">
        <v>18</v>
      </c>
      <c r="U31" s="203"/>
      <c r="V31" s="199" t="s">
        <v>284</v>
      </c>
      <c r="W31" s="200" t="s">
        <v>285</v>
      </c>
      <c r="X31" s="201">
        <f t="shared" si="7"/>
        <v>616.125</v>
      </c>
      <c r="Y31" s="202">
        <f t="shared" si="8"/>
        <v>657.2</v>
      </c>
      <c r="Z31" s="201">
        <f t="shared" si="56"/>
        <v>1067.95</v>
      </c>
      <c r="AA31" s="202">
        <v>1643</v>
      </c>
      <c r="AB31" s="201">
        <f t="shared" si="10"/>
        <v>2464.5</v>
      </c>
      <c r="AC31" s="202">
        <f t="shared" si="11"/>
        <v>3286</v>
      </c>
      <c r="AD31" s="201"/>
      <c r="AE31" s="202"/>
      <c r="AF31" s="201">
        <f t="shared" si="43"/>
        <v>3286</v>
      </c>
      <c r="AG31" s="202">
        <f t="shared" si="52"/>
        <v>985.8</v>
      </c>
      <c r="AH31" s="210"/>
      <c r="AI31" s="209"/>
      <c r="AJ31" s="210"/>
      <c r="AK31" s="209"/>
      <c r="AL31" s="210"/>
      <c r="AM31" s="209"/>
      <c r="AN31" s="210"/>
      <c r="AO31" s="209"/>
      <c r="AP31" s="206"/>
      <c r="AQ31" s="229" t="s">
        <v>290</v>
      </c>
      <c r="AR31" s="224" t="s">
        <v>291</v>
      </c>
      <c r="AS31" s="201">
        <f t="shared" si="14"/>
        <v>567.375</v>
      </c>
      <c r="AT31" s="209">
        <f t="shared" si="15"/>
        <v>605.20000000000005</v>
      </c>
      <c r="AU31" s="210">
        <f t="shared" si="48"/>
        <v>983.45</v>
      </c>
      <c r="AV31" s="213">
        <v>1513</v>
      </c>
      <c r="AW31" s="210">
        <f t="shared" si="17"/>
        <v>1739.9499999999998</v>
      </c>
      <c r="AX31" s="209">
        <f t="shared" si="40"/>
        <v>3026</v>
      </c>
      <c r="AY31" s="210" t="s">
        <v>18</v>
      </c>
      <c r="AZ31" s="213" t="s">
        <v>18</v>
      </c>
      <c r="BA31" s="210">
        <f t="shared" si="53"/>
        <v>3026</v>
      </c>
      <c r="BB31" s="209">
        <f t="shared" si="42"/>
        <v>1134.75</v>
      </c>
      <c r="BC31" s="210" t="s">
        <v>18</v>
      </c>
      <c r="BD31" s="213" t="s">
        <v>18</v>
      </c>
      <c r="BE31" s="210" t="s">
        <v>18</v>
      </c>
      <c r="BF31" s="213" t="s">
        <v>18</v>
      </c>
      <c r="BG31" s="210" t="s">
        <v>18</v>
      </c>
      <c r="BH31" s="213" t="s">
        <v>18</v>
      </c>
      <c r="BI31" s="210" t="s">
        <v>18</v>
      </c>
      <c r="BJ31" s="213" t="s">
        <v>18</v>
      </c>
      <c r="BK31" s="195"/>
      <c r="BL31" s="203"/>
      <c r="BM31" s="211" t="s">
        <v>279</v>
      </c>
      <c r="BN31" s="212" t="s">
        <v>280</v>
      </c>
      <c r="BO31" s="201">
        <f t="shared" si="21"/>
        <v>945.75</v>
      </c>
      <c r="BP31" s="209">
        <f t="shared" si="22"/>
        <v>1008.8000000000001</v>
      </c>
      <c r="BQ31" s="210">
        <f>BR31*0.5</f>
        <v>1261</v>
      </c>
      <c r="BR31" s="209">
        <v>2522</v>
      </c>
      <c r="BS31" s="210">
        <f t="shared" si="24"/>
        <v>3783</v>
      </c>
      <c r="BT31" s="209">
        <f t="shared" si="25"/>
        <v>5044</v>
      </c>
      <c r="BU31" s="210" t="s">
        <v>18</v>
      </c>
      <c r="BV31" s="209" t="s">
        <v>18</v>
      </c>
      <c r="BW31" s="210">
        <f t="shared" si="55"/>
        <v>5044</v>
      </c>
      <c r="BX31" s="209">
        <f t="shared" si="27"/>
        <v>1891.5</v>
      </c>
      <c r="BY31" s="210" t="s">
        <v>18</v>
      </c>
      <c r="BZ31" s="209" t="s">
        <v>18</v>
      </c>
      <c r="CA31" s="210" t="s">
        <v>18</v>
      </c>
      <c r="CB31" s="209" t="s">
        <v>18</v>
      </c>
      <c r="CC31" s="210" t="s">
        <v>18</v>
      </c>
      <c r="CD31" s="209" t="s">
        <v>18</v>
      </c>
      <c r="CE31" s="210" t="s">
        <v>18</v>
      </c>
      <c r="CF31" s="209" t="s">
        <v>18</v>
      </c>
      <c r="CG31" s="203"/>
    </row>
    <row r="32" spans="1:85" ht="12.75">
      <c r="A32" s="207" t="s">
        <v>292</v>
      </c>
      <c r="B32" s="208" t="s">
        <v>293</v>
      </c>
      <c r="C32" s="201">
        <f t="shared" si="0"/>
        <v>7049.625</v>
      </c>
      <c r="D32" s="209">
        <f t="shared" si="1"/>
        <v>7519.6</v>
      </c>
      <c r="E32" s="210">
        <f t="shared" si="57"/>
        <v>12219.35</v>
      </c>
      <c r="F32" s="209">
        <v>18799</v>
      </c>
      <c r="G32" s="210">
        <f t="shared" si="3"/>
        <v>28198.5</v>
      </c>
      <c r="H32" s="209">
        <f t="shared" si="4"/>
        <v>37598</v>
      </c>
      <c r="I32" s="210" t="s">
        <v>18</v>
      </c>
      <c r="J32" s="209" t="s">
        <v>18</v>
      </c>
      <c r="K32" s="210">
        <f t="shared" si="5"/>
        <v>37598</v>
      </c>
      <c r="L32" s="209">
        <f t="shared" si="6"/>
        <v>14099.25</v>
      </c>
      <c r="M32" s="210" t="s">
        <v>18</v>
      </c>
      <c r="N32" s="209" t="s">
        <v>18</v>
      </c>
      <c r="O32" s="210" t="s">
        <v>18</v>
      </c>
      <c r="P32" s="209" t="s">
        <v>18</v>
      </c>
      <c r="Q32" s="210" t="s">
        <v>18</v>
      </c>
      <c r="R32" s="209" t="s">
        <v>18</v>
      </c>
      <c r="S32" s="210" t="s">
        <v>18</v>
      </c>
      <c r="T32" s="209" t="s">
        <v>18</v>
      </c>
      <c r="U32" s="203"/>
      <c r="V32" s="211" t="s">
        <v>255</v>
      </c>
      <c r="W32" s="212" t="s">
        <v>256</v>
      </c>
      <c r="X32" s="201">
        <f t="shared" si="7"/>
        <v>573.75</v>
      </c>
      <c r="Y32" s="209">
        <f t="shared" si="8"/>
        <v>612</v>
      </c>
      <c r="Z32" s="210">
        <f t="shared" si="56"/>
        <v>994.5</v>
      </c>
      <c r="AA32" s="209">
        <v>1530</v>
      </c>
      <c r="AB32" s="210">
        <f t="shared" si="10"/>
        <v>2295</v>
      </c>
      <c r="AC32" s="209">
        <f t="shared" si="11"/>
        <v>3060</v>
      </c>
      <c r="AD32" s="210" t="s">
        <v>18</v>
      </c>
      <c r="AE32" s="209" t="s">
        <v>18</v>
      </c>
      <c r="AF32" s="210">
        <f t="shared" si="43"/>
        <v>3060</v>
      </c>
      <c r="AG32" s="209">
        <f t="shared" si="52"/>
        <v>918</v>
      </c>
      <c r="AH32" s="210" t="s">
        <v>18</v>
      </c>
      <c r="AI32" s="209" t="s">
        <v>18</v>
      </c>
      <c r="AJ32" s="210" t="s">
        <v>18</v>
      </c>
      <c r="AK32" s="209" t="s">
        <v>18</v>
      </c>
      <c r="AL32" s="210" t="s">
        <v>18</v>
      </c>
      <c r="AM32" s="209" t="s">
        <v>18</v>
      </c>
      <c r="AN32" s="210" t="s">
        <v>18</v>
      </c>
      <c r="AO32" s="209" t="s">
        <v>18</v>
      </c>
      <c r="AP32" s="206"/>
      <c r="AQ32" s="211" t="s">
        <v>294</v>
      </c>
      <c r="AR32" s="208" t="s">
        <v>289</v>
      </c>
      <c r="AS32" s="201">
        <f t="shared" si="14"/>
        <v>897</v>
      </c>
      <c r="AT32" s="209">
        <f t="shared" si="15"/>
        <v>956.80000000000007</v>
      </c>
      <c r="AU32" s="210">
        <f t="shared" si="48"/>
        <v>1554.8</v>
      </c>
      <c r="AV32" s="209">
        <v>2392</v>
      </c>
      <c r="AW32" s="210">
        <f t="shared" si="17"/>
        <v>2750.7999999999997</v>
      </c>
      <c r="AX32" s="209">
        <f t="shared" si="40"/>
        <v>4784</v>
      </c>
      <c r="AY32" s="210" t="s">
        <v>18</v>
      </c>
      <c r="AZ32" s="213" t="s">
        <v>18</v>
      </c>
      <c r="BA32" s="210">
        <f t="shared" si="53"/>
        <v>4784</v>
      </c>
      <c r="BB32" s="209">
        <f t="shared" si="42"/>
        <v>1794</v>
      </c>
      <c r="BC32" s="210" t="s">
        <v>18</v>
      </c>
      <c r="BD32" s="213" t="s">
        <v>18</v>
      </c>
      <c r="BE32" s="210" t="s">
        <v>18</v>
      </c>
      <c r="BF32" s="213" t="s">
        <v>18</v>
      </c>
      <c r="BG32" s="210" t="s">
        <v>18</v>
      </c>
      <c r="BH32" s="213" t="s">
        <v>18</v>
      </c>
      <c r="BI32" s="210" t="s">
        <v>18</v>
      </c>
      <c r="BJ32" s="213" t="s">
        <v>18</v>
      </c>
      <c r="BK32" s="195"/>
      <c r="BL32" s="203"/>
      <c r="BM32" s="221" t="s">
        <v>282</v>
      </c>
      <c r="BN32" s="212" t="s">
        <v>283</v>
      </c>
      <c r="BO32" s="201">
        <f t="shared" si="21"/>
        <v>0</v>
      </c>
      <c r="BP32" s="209">
        <f t="shared" si="22"/>
        <v>0</v>
      </c>
      <c r="BQ32" s="210">
        <f t="shared" ref="BQ32:BQ45" si="58">BR32*0.65</f>
        <v>0</v>
      </c>
      <c r="BR32" s="209">
        <v>0</v>
      </c>
      <c r="BS32" s="210">
        <f t="shared" si="24"/>
        <v>0</v>
      </c>
      <c r="BT32" s="209">
        <f t="shared" si="25"/>
        <v>0</v>
      </c>
      <c r="BU32" s="210" t="s">
        <v>18</v>
      </c>
      <c r="BV32" s="209" t="s">
        <v>18</v>
      </c>
      <c r="BW32" s="210">
        <f t="shared" si="55"/>
        <v>0</v>
      </c>
      <c r="BX32" s="209">
        <f t="shared" si="27"/>
        <v>0</v>
      </c>
      <c r="BY32" s="210" t="s">
        <v>18</v>
      </c>
      <c r="BZ32" s="209" t="s">
        <v>18</v>
      </c>
      <c r="CA32" s="210" t="s">
        <v>18</v>
      </c>
      <c r="CB32" s="209" t="s">
        <v>18</v>
      </c>
      <c r="CC32" s="210" t="s">
        <v>18</v>
      </c>
      <c r="CD32" s="209" t="s">
        <v>18</v>
      </c>
      <c r="CE32" s="210" t="s">
        <v>18</v>
      </c>
      <c r="CF32" s="209" t="s">
        <v>18</v>
      </c>
      <c r="CG32" s="203"/>
    </row>
    <row r="33" spans="1:85" ht="12.75">
      <c r="A33" s="207" t="s">
        <v>295</v>
      </c>
      <c r="B33" s="208" t="s">
        <v>296</v>
      </c>
      <c r="C33" s="201">
        <f t="shared" si="0"/>
        <v>0</v>
      </c>
      <c r="D33" s="209">
        <f t="shared" si="1"/>
        <v>0</v>
      </c>
      <c r="E33" s="210">
        <f t="shared" si="57"/>
        <v>0</v>
      </c>
      <c r="F33" s="209">
        <v>0</v>
      </c>
      <c r="G33" s="210">
        <f t="shared" si="3"/>
        <v>0</v>
      </c>
      <c r="H33" s="209">
        <f t="shared" si="4"/>
        <v>0</v>
      </c>
      <c r="I33" s="210" t="s">
        <v>18</v>
      </c>
      <c r="J33" s="209" t="s">
        <v>18</v>
      </c>
      <c r="K33" s="210">
        <f t="shared" si="5"/>
        <v>0</v>
      </c>
      <c r="L33" s="209">
        <f t="shared" si="6"/>
        <v>0</v>
      </c>
      <c r="M33" s="210"/>
      <c r="N33" s="209" t="s">
        <v>18</v>
      </c>
      <c r="O33" s="210" t="s">
        <v>18</v>
      </c>
      <c r="P33" s="209" t="s">
        <v>18</v>
      </c>
      <c r="Q33" s="210" t="s">
        <v>18</v>
      </c>
      <c r="R33" s="209" t="s">
        <v>18</v>
      </c>
      <c r="S33" s="210" t="s">
        <v>18</v>
      </c>
      <c r="T33" s="209" t="s">
        <v>18</v>
      </c>
      <c r="U33" s="203"/>
      <c r="V33" s="211" t="s">
        <v>294</v>
      </c>
      <c r="W33" s="212" t="s">
        <v>289</v>
      </c>
      <c r="X33" s="201">
        <f t="shared" si="7"/>
        <v>1021.5</v>
      </c>
      <c r="Y33" s="209">
        <f t="shared" si="8"/>
        <v>1089.6000000000001</v>
      </c>
      <c r="Z33" s="210">
        <f t="shared" si="56"/>
        <v>1770.6000000000001</v>
      </c>
      <c r="AA33" s="209">
        <v>2724</v>
      </c>
      <c r="AB33" s="210">
        <f t="shared" si="10"/>
        <v>4086</v>
      </c>
      <c r="AC33" s="209">
        <f t="shared" si="11"/>
        <v>5448</v>
      </c>
      <c r="AD33" s="210" t="s">
        <v>18</v>
      </c>
      <c r="AE33" s="209" t="s">
        <v>18</v>
      </c>
      <c r="AF33" s="210">
        <f t="shared" si="43"/>
        <v>5448</v>
      </c>
      <c r="AG33" s="209">
        <f t="shared" si="52"/>
        <v>1634.3999999999999</v>
      </c>
      <c r="AH33" s="210" t="s">
        <v>18</v>
      </c>
      <c r="AI33" s="209" t="s">
        <v>18</v>
      </c>
      <c r="AJ33" s="210" t="s">
        <v>18</v>
      </c>
      <c r="AK33" s="209" t="s">
        <v>18</v>
      </c>
      <c r="AL33" s="210" t="s">
        <v>18</v>
      </c>
      <c r="AM33" s="209" t="s">
        <v>18</v>
      </c>
      <c r="AN33" s="210" t="s">
        <v>18</v>
      </c>
      <c r="AO33" s="209" t="s">
        <v>18</v>
      </c>
      <c r="AP33" s="206"/>
      <c r="AQ33" s="211" t="s">
        <v>292</v>
      </c>
      <c r="AR33" s="208" t="s">
        <v>293</v>
      </c>
      <c r="AS33" s="201">
        <f t="shared" si="14"/>
        <v>1731</v>
      </c>
      <c r="AT33" s="209">
        <f t="shared" si="15"/>
        <v>1846.4</v>
      </c>
      <c r="AU33" s="210">
        <f t="shared" si="48"/>
        <v>3000.4</v>
      </c>
      <c r="AV33" s="209">
        <v>4616</v>
      </c>
      <c r="AW33" s="210">
        <f t="shared" si="17"/>
        <v>5308.4</v>
      </c>
      <c r="AX33" s="209">
        <f t="shared" si="40"/>
        <v>9232</v>
      </c>
      <c r="AY33" s="210" t="s">
        <v>18</v>
      </c>
      <c r="AZ33" s="213" t="s">
        <v>18</v>
      </c>
      <c r="BA33" s="210">
        <f t="shared" si="53"/>
        <v>9232</v>
      </c>
      <c r="BB33" s="209">
        <f t="shared" si="42"/>
        <v>3462</v>
      </c>
      <c r="BC33" s="210" t="s">
        <v>18</v>
      </c>
      <c r="BD33" s="213" t="s">
        <v>18</v>
      </c>
      <c r="BE33" s="210" t="s">
        <v>18</v>
      </c>
      <c r="BF33" s="213" t="s">
        <v>18</v>
      </c>
      <c r="BG33" s="210" t="s">
        <v>18</v>
      </c>
      <c r="BH33" s="213" t="s">
        <v>18</v>
      </c>
      <c r="BI33" s="210" t="s">
        <v>18</v>
      </c>
      <c r="BJ33" s="213" t="s">
        <v>18</v>
      </c>
      <c r="BK33" s="195"/>
      <c r="BL33" s="203"/>
      <c r="BM33" s="207" t="s">
        <v>297</v>
      </c>
      <c r="BN33" s="208" t="s">
        <v>298</v>
      </c>
      <c r="BO33" s="201">
        <f t="shared" si="21"/>
        <v>538.5</v>
      </c>
      <c r="BP33" s="209">
        <f t="shared" si="22"/>
        <v>574.4</v>
      </c>
      <c r="BQ33" s="210">
        <f t="shared" si="58"/>
        <v>933.4</v>
      </c>
      <c r="BR33" s="209">
        <v>1436</v>
      </c>
      <c r="BS33" s="210">
        <f t="shared" si="24"/>
        <v>2154</v>
      </c>
      <c r="BT33" s="209">
        <f t="shared" si="25"/>
        <v>2872</v>
      </c>
      <c r="BU33" s="210" t="s">
        <v>18</v>
      </c>
      <c r="BV33" s="209" t="s">
        <v>18</v>
      </c>
      <c r="BW33" s="210">
        <f t="shared" si="55"/>
        <v>2872</v>
      </c>
      <c r="BX33" s="209">
        <f t="shared" si="27"/>
        <v>1077</v>
      </c>
      <c r="BY33" s="210" t="s">
        <v>18</v>
      </c>
      <c r="BZ33" s="202" t="s">
        <v>18</v>
      </c>
      <c r="CA33" s="210" t="s">
        <v>18</v>
      </c>
      <c r="CB33" s="202" t="s">
        <v>18</v>
      </c>
      <c r="CC33" s="210" t="s">
        <v>18</v>
      </c>
      <c r="CD33" s="202" t="s">
        <v>18</v>
      </c>
      <c r="CE33" s="210" t="s">
        <v>18</v>
      </c>
      <c r="CF33" s="202" t="s">
        <v>18</v>
      </c>
      <c r="CG33" s="203"/>
    </row>
    <row r="34" spans="1:85" ht="12.75">
      <c r="A34" s="207" t="s">
        <v>299</v>
      </c>
      <c r="B34" s="208" t="s">
        <v>300</v>
      </c>
      <c r="C34" s="201">
        <f t="shared" si="0"/>
        <v>13794.75</v>
      </c>
      <c r="D34" s="209">
        <f t="shared" si="1"/>
        <v>14714.400000000001</v>
      </c>
      <c r="E34" s="210">
        <f t="shared" si="57"/>
        <v>23910.9</v>
      </c>
      <c r="F34" s="209">
        <v>36786</v>
      </c>
      <c r="G34" s="210">
        <f t="shared" si="3"/>
        <v>55179</v>
      </c>
      <c r="H34" s="209">
        <f t="shared" si="4"/>
        <v>73572</v>
      </c>
      <c r="I34" s="210" t="s">
        <v>18</v>
      </c>
      <c r="J34" s="209" t="s">
        <v>18</v>
      </c>
      <c r="K34" s="210">
        <f t="shared" si="5"/>
        <v>73572</v>
      </c>
      <c r="L34" s="209">
        <f t="shared" si="6"/>
        <v>27589.5</v>
      </c>
      <c r="M34" s="210" t="s">
        <v>18</v>
      </c>
      <c r="N34" s="209" t="s">
        <v>18</v>
      </c>
      <c r="O34" s="210" t="s">
        <v>18</v>
      </c>
      <c r="P34" s="209" t="s">
        <v>18</v>
      </c>
      <c r="Q34" s="210" t="s">
        <v>18</v>
      </c>
      <c r="R34" s="209" t="s">
        <v>18</v>
      </c>
      <c r="S34" s="210" t="s">
        <v>18</v>
      </c>
      <c r="T34" s="209" t="s">
        <v>18</v>
      </c>
      <c r="U34" s="203"/>
      <c r="V34" s="211" t="s">
        <v>292</v>
      </c>
      <c r="W34" s="212" t="s">
        <v>293</v>
      </c>
      <c r="X34" s="201">
        <f t="shared" si="7"/>
        <v>1849.125</v>
      </c>
      <c r="Y34" s="209">
        <f t="shared" si="8"/>
        <v>1972.4</v>
      </c>
      <c r="Z34" s="210">
        <f t="shared" si="56"/>
        <v>3205.15</v>
      </c>
      <c r="AA34" s="209">
        <v>4931</v>
      </c>
      <c r="AB34" s="210">
        <f t="shared" si="10"/>
        <v>7396.5</v>
      </c>
      <c r="AC34" s="209">
        <f t="shared" si="11"/>
        <v>9862</v>
      </c>
      <c r="AD34" s="210" t="s">
        <v>18</v>
      </c>
      <c r="AE34" s="209" t="s">
        <v>18</v>
      </c>
      <c r="AF34" s="210">
        <f t="shared" si="43"/>
        <v>9862</v>
      </c>
      <c r="AG34" s="209">
        <f t="shared" si="52"/>
        <v>2958.6</v>
      </c>
      <c r="AH34" s="210" t="s">
        <v>18</v>
      </c>
      <c r="AI34" s="209" t="s">
        <v>18</v>
      </c>
      <c r="AJ34" s="210" t="s">
        <v>18</v>
      </c>
      <c r="AK34" s="209" t="s">
        <v>18</v>
      </c>
      <c r="AL34" s="210" t="s">
        <v>18</v>
      </c>
      <c r="AM34" s="209" t="s">
        <v>18</v>
      </c>
      <c r="AN34" s="210" t="s">
        <v>18</v>
      </c>
      <c r="AO34" s="209" t="s">
        <v>18</v>
      </c>
      <c r="AP34" s="206"/>
      <c r="AQ34" s="211" t="s">
        <v>295</v>
      </c>
      <c r="AR34" s="208" t="s">
        <v>18</v>
      </c>
      <c r="AS34" s="201">
        <f t="shared" si="14"/>
        <v>0</v>
      </c>
      <c r="AT34" s="209">
        <f t="shared" si="15"/>
        <v>0</v>
      </c>
      <c r="AU34" s="210">
        <f t="shared" si="48"/>
        <v>0</v>
      </c>
      <c r="AV34" s="209">
        <v>0</v>
      </c>
      <c r="AW34" s="210">
        <f t="shared" si="17"/>
        <v>0</v>
      </c>
      <c r="AX34" s="209">
        <f t="shared" si="40"/>
        <v>0</v>
      </c>
      <c r="AY34" s="210" t="s">
        <v>18</v>
      </c>
      <c r="AZ34" s="213" t="s">
        <v>18</v>
      </c>
      <c r="BA34" s="210">
        <f t="shared" si="53"/>
        <v>0</v>
      </c>
      <c r="BB34" s="209">
        <f t="shared" si="42"/>
        <v>0</v>
      </c>
      <c r="BC34" s="210" t="s">
        <v>18</v>
      </c>
      <c r="BD34" s="213" t="s">
        <v>18</v>
      </c>
      <c r="BE34" s="210" t="s">
        <v>18</v>
      </c>
      <c r="BF34" s="213" t="s">
        <v>18</v>
      </c>
      <c r="BG34" s="210" t="s">
        <v>18</v>
      </c>
      <c r="BH34" s="213" t="s">
        <v>18</v>
      </c>
      <c r="BI34" s="210" t="s">
        <v>18</v>
      </c>
      <c r="BJ34" s="213" t="s">
        <v>18</v>
      </c>
      <c r="BK34" s="195"/>
      <c r="BL34" s="203"/>
      <c r="BM34" s="204" t="s">
        <v>284</v>
      </c>
      <c r="BN34" s="205" t="s">
        <v>285</v>
      </c>
      <c r="BO34" s="201">
        <f t="shared" si="21"/>
        <v>573.75</v>
      </c>
      <c r="BP34" s="202">
        <f t="shared" si="22"/>
        <v>612</v>
      </c>
      <c r="BQ34" s="201">
        <f t="shared" si="58"/>
        <v>994.5</v>
      </c>
      <c r="BR34" s="202">
        <v>1530</v>
      </c>
      <c r="BS34" s="201">
        <f t="shared" si="24"/>
        <v>2295</v>
      </c>
      <c r="BT34" s="202">
        <f t="shared" si="25"/>
        <v>3060</v>
      </c>
      <c r="BU34" s="201"/>
      <c r="BV34" s="202" t="s">
        <v>18</v>
      </c>
      <c r="BW34" s="201">
        <f t="shared" si="55"/>
        <v>3060</v>
      </c>
      <c r="BX34" s="202">
        <f t="shared" si="27"/>
        <v>1147.5</v>
      </c>
      <c r="BY34" s="201" t="s">
        <v>18</v>
      </c>
      <c r="BZ34" s="209" t="s">
        <v>18</v>
      </c>
      <c r="CA34" s="201" t="s">
        <v>18</v>
      </c>
      <c r="CB34" s="209" t="s">
        <v>18</v>
      </c>
      <c r="CC34" s="201" t="s">
        <v>18</v>
      </c>
      <c r="CD34" s="209" t="s">
        <v>18</v>
      </c>
      <c r="CE34" s="201" t="s">
        <v>18</v>
      </c>
      <c r="CF34" s="209" t="s">
        <v>18</v>
      </c>
      <c r="CG34" s="203"/>
    </row>
    <row r="35" spans="1:85" ht="12.75">
      <c r="A35" s="207" t="s">
        <v>301</v>
      </c>
      <c r="B35" s="208" t="s">
        <v>302</v>
      </c>
      <c r="C35" s="201">
        <f t="shared" si="0"/>
        <v>5782.5</v>
      </c>
      <c r="D35" s="209">
        <f t="shared" si="1"/>
        <v>6168</v>
      </c>
      <c r="E35" s="210">
        <f t="shared" si="57"/>
        <v>10023</v>
      </c>
      <c r="F35" s="209">
        <v>15420</v>
      </c>
      <c r="G35" s="210">
        <f t="shared" si="3"/>
        <v>23130</v>
      </c>
      <c r="H35" s="209">
        <f t="shared" si="4"/>
        <v>30840</v>
      </c>
      <c r="I35" s="210" t="s">
        <v>18</v>
      </c>
      <c r="J35" s="209" t="s">
        <v>18</v>
      </c>
      <c r="K35" s="210">
        <f t="shared" si="5"/>
        <v>30840</v>
      </c>
      <c r="L35" s="209">
        <f t="shared" si="6"/>
        <v>11565</v>
      </c>
      <c r="M35" s="210" t="s">
        <v>18</v>
      </c>
      <c r="N35" s="209" t="s">
        <v>18</v>
      </c>
      <c r="O35" s="210" t="s">
        <v>18</v>
      </c>
      <c r="P35" s="209" t="s">
        <v>18</v>
      </c>
      <c r="Q35" s="210" t="s">
        <v>18</v>
      </c>
      <c r="R35" s="209" t="s">
        <v>18</v>
      </c>
      <c r="S35" s="210" t="s">
        <v>18</v>
      </c>
      <c r="T35" s="209" t="s">
        <v>18</v>
      </c>
      <c r="U35" s="203"/>
      <c r="V35" s="211" t="s">
        <v>295</v>
      </c>
      <c r="W35" s="212" t="s">
        <v>296</v>
      </c>
      <c r="X35" s="201">
        <f t="shared" si="7"/>
        <v>0</v>
      </c>
      <c r="Y35" s="209">
        <f t="shared" si="8"/>
        <v>0</v>
      </c>
      <c r="Z35" s="210">
        <f t="shared" si="56"/>
        <v>0</v>
      </c>
      <c r="AA35" s="209">
        <v>0</v>
      </c>
      <c r="AB35" s="210">
        <f t="shared" si="10"/>
        <v>0</v>
      </c>
      <c r="AC35" s="209">
        <f t="shared" si="11"/>
        <v>0</v>
      </c>
      <c r="AD35" s="210" t="s">
        <v>18</v>
      </c>
      <c r="AE35" s="209" t="s">
        <v>18</v>
      </c>
      <c r="AF35" s="210" t="s">
        <v>18</v>
      </c>
      <c r="AG35" s="209" t="s">
        <v>18</v>
      </c>
      <c r="AH35" s="210" t="s">
        <v>18</v>
      </c>
      <c r="AI35" s="209" t="s">
        <v>18</v>
      </c>
      <c r="AJ35" s="210" t="s">
        <v>18</v>
      </c>
      <c r="AK35" s="209" t="s">
        <v>18</v>
      </c>
      <c r="AL35" s="210" t="s">
        <v>18</v>
      </c>
      <c r="AM35" s="209" t="s">
        <v>18</v>
      </c>
      <c r="AN35" s="210" t="s">
        <v>18</v>
      </c>
      <c r="AO35" s="209" t="s">
        <v>18</v>
      </c>
      <c r="AP35" s="206"/>
      <c r="AQ35" s="211" t="s">
        <v>299</v>
      </c>
      <c r="AR35" s="208" t="s">
        <v>300</v>
      </c>
      <c r="AS35" s="201">
        <f t="shared" si="14"/>
        <v>3387</v>
      </c>
      <c r="AT35" s="209">
        <f t="shared" si="15"/>
        <v>3612.8</v>
      </c>
      <c r="AU35" s="210">
        <f t="shared" si="48"/>
        <v>5870.8</v>
      </c>
      <c r="AV35" s="209">
        <v>9032</v>
      </c>
      <c r="AW35" s="210">
        <f t="shared" si="17"/>
        <v>10386.799999999999</v>
      </c>
      <c r="AX35" s="209">
        <f t="shared" si="40"/>
        <v>18064</v>
      </c>
      <c r="AY35" s="210" t="s">
        <v>18</v>
      </c>
      <c r="AZ35" s="213" t="s">
        <v>18</v>
      </c>
      <c r="BA35" s="210">
        <f t="shared" si="53"/>
        <v>18064</v>
      </c>
      <c r="BB35" s="209">
        <f t="shared" si="42"/>
        <v>6774</v>
      </c>
      <c r="BC35" s="210" t="s">
        <v>18</v>
      </c>
      <c r="BD35" s="213" t="s">
        <v>18</v>
      </c>
      <c r="BE35" s="210" t="s">
        <v>18</v>
      </c>
      <c r="BF35" s="213" t="s">
        <v>18</v>
      </c>
      <c r="BG35" s="210" t="s">
        <v>18</v>
      </c>
      <c r="BH35" s="213" t="s">
        <v>18</v>
      </c>
      <c r="BI35" s="210" t="s">
        <v>18</v>
      </c>
      <c r="BJ35" s="213" t="s">
        <v>18</v>
      </c>
      <c r="BK35" s="195"/>
      <c r="BL35" s="203"/>
      <c r="BM35" s="211" t="s">
        <v>294</v>
      </c>
      <c r="BN35" s="212" t="s">
        <v>289</v>
      </c>
      <c r="BO35" s="201">
        <f t="shared" si="21"/>
        <v>812.625</v>
      </c>
      <c r="BP35" s="209">
        <f t="shared" si="22"/>
        <v>866.80000000000007</v>
      </c>
      <c r="BQ35" s="210">
        <f t="shared" si="58"/>
        <v>1408.55</v>
      </c>
      <c r="BR35" s="209">
        <v>2167</v>
      </c>
      <c r="BS35" s="210">
        <f t="shared" si="24"/>
        <v>3250.5</v>
      </c>
      <c r="BT35" s="209">
        <f t="shared" si="25"/>
        <v>4334</v>
      </c>
      <c r="BU35" s="210" t="s">
        <v>18</v>
      </c>
      <c r="BV35" s="209" t="s">
        <v>18</v>
      </c>
      <c r="BW35" s="210">
        <f t="shared" si="55"/>
        <v>4334</v>
      </c>
      <c r="BX35" s="209">
        <f t="shared" si="27"/>
        <v>1625.25</v>
      </c>
      <c r="BY35" s="210" t="s">
        <v>18</v>
      </c>
      <c r="BZ35" s="209" t="s">
        <v>18</v>
      </c>
      <c r="CA35" s="210" t="s">
        <v>18</v>
      </c>
      <c r="CB35" s="209" t="s">
        <v>18</v>
      </c>
      <c r="CC35" s="210" t="s">
        <v>18</v>
      </c>
      <c r="CD35" s="209" t="s">
        <v>18</v>
      </c>
      <c r="CE35" s="210" t="s">
        <v>18</v>
      </c>
      <c r="CF35" s="209" t="s">
        <v>18</v>
      </c>
      <c r="CG35" s="203"/>
    </row>
    <row r="36" spans="1:85" ht="12.75">
      <c r="A36" s="207" t="s">
        <v>303</v>
      </c>
      <c r="B36" s="208" t="s">
        <v>304</v>
      </c>
      <c r="C36" s="201">
        <f t="shared" si="0"/>
        <v>2927.25</v>
      </c>
      <c r="D36" s="209">
        <f t="shared" si="1"/>
        <v>3122.4</v>
      </c>
      <c r="E36" s="210">
        <f t="shared" si="57"/>
        <v>5073.9000000000005</v>
      </c>
      <c r="F36" s="209">
        <v>7806</v>
      </c>
      <c r="G36" s="210">
        <f t="shared" si="3"/>
        <v>11709</v>
      </c>
      <c r="H36" s="209">
        <f t="shared" si="4"/>
        <v>15612</v>
      </c>
      <c r="I36" s="210" t="s">
        <v>18</v>
      </c>
      <c r="J36" s="209" t="s">
        <v>18</v>
      </c>
      <c r="K36" s="210">
        <f t="shared" si="5"/>
        <v>15612</v>
      </c>
      <c r="L36" s="209">
        <f t="shared" si="6"/>
        <v>5854.5</v>
      </c>
      <c r="M36" s="210" t="s">
        <v>18</v>
      </c>
      <c r="N36" s="209" t="s">
        <v>18</v>
      </c>
      <c r="O36" s="210" t="s">
        <v>18</v>
      </c>
      <c r="P36" s="209" t="s">
        <v>18</v>
      </c>
      <c r="Q36" s="210" t="s">
        <v>18</v>
      </c>
      <c r="R36" s="209" t="s">
        <v>18</v>
      </c>
      <c r="S36" s="210" t="s">
        <v>18</v>
      </c>
      <c r="T36" s="209" t="s">
        <v>18</v>
      </c>
      <c r="U36" s="203"/>
      <c r="V36" s="211" t="s">
        <v>299</v>
      </c>
      <c r="W36" s="212" t="s">
        <v>300</v>
      </c>
      <c r="X36" s="201">
        <f t="shared" si="7"/>
        <v>4061.625</v>
      </c>
      <c r="Y36" s="209">
        <f t="shared" si="8"/>
        <v>4332.4000000000005</v>
      </c>
      <c r="Z36" s="210">
        <f t="shared" si="56"/>
        <v>7040.1500000000005</v>
      </c>
      <c r="AA36" s="209">
        <v>10831</v>
      </c>
      <c r="AB36" s="210">
        <f t="shared" si="10"/>
        <v>16246.5</v>
      </c>
      <c r="AC36" s="209">
        <f t="shared" si="11"/>
        <v>21662</v>
      </c>
      <c r="AD36" s="210" t="s">
        <v>18</v>
      </c>
      <c r="AE36" s="209" t="s">
        <v>18</v>
      </c>
      <c r="AF36" s="210">
        <f t="shared" ref="AF36:AF39" si="59">AA36*2</f>
        <v>21662</v>
      </c>
      <c r="AG36" s="209">
        <f t="shared" ref="AG36:AG38" si="60">AF36*0.3</f>
        <v>6498.5999999999995</v>
      </c>
      <c r="AH36" s="210" t="s">
        <v>18</v>
      </c>
      <c r="AI36" s="209" t="s">
        <v>18</v>
      </c>
      <c r="AJ36" s="210" t="s">
        <v>18</v>
      </c>
      <c r="AK36" s="209" t="s">
        <v>18</v>
      </c>
      <c r="AL36" s="210" t="s">
        <v>18</v>
      </c>
      <c r="AM36" s="209" t="s">
        <v>18</v>
      </c>
      <c r="AN36" s="210" t="s">
        <v>18</v>
      </c>
      <c r="AO36" s="209" t="s">
        <v>18</v>
      </c>
      <c r="AP36" s="206"/>
      <c r="AQ36" s="211" t="s">
        <v>301</v>
      </c>
      <c r="AR36" s="208" t="s">
        <v>302</v>
      </c>
      <c r="AS36" s="201">
        <f t="shared" si="14"/>
        <v>1104</v>
      </c>
      <c r="AT36" s="209">
        <f t="shared" si="15"/>
        <v>1177.6000000000001</v>
      </c>
      <c r="AU36" s="210">
        <f t="shared" si="48"/>
        <v>1913.6000000000001</v>
      </c>
      <c r="AV36" s="209">
        <v>2944</v>
      </c>
      <c r="AW36" s="210">
        <f t="shared" si="17"/>
        <v>3385.6</v>
      </c>
      <c r="AX36" s="209">
        <f t="shared" si="40"/>
        <v>5888</v>
      </c>
      <c r="AY36" s="210" t="s">
        <v>18</v>
      </c>
      <c r="AZ36" s="213" t="s">
        <v>18</v>
      </c>
      <c r="BA36" s="210">
        <f t="shared" si="53"/>
        <v>5888</v>
      </c>
      <c r="BB36" s="209">
        <f t="shared" si="42"/>
        <v>2208</v>
      </c>
      <c r="BC36" s="210" t="s">
        <v>18</v>
      </c>
      <c r="BD36" s="213" t="s">
        <v>18</v>
      </c>
      <c r="BE36" s="210" t="s">
        <v>18</v>
      </c>
      <c r="BF36" s="213" t="s">
        <v>18</v>
      </c>
      <c r="BG36" s="210" t="s">
        <v>18</v>
      </c>
      <c r="BH36" s="213" t="s">
        <v>18</v>
      </c>
      <c r="BI36" s="210" t="s">
        <v>18</v>
      </c>
      <c r="BJ36" s="213" t="s">
        <v>18</v>
      </c>
      <c r="BK36" s="195"/>
      <c r="BL36" s="203"/>
      <c r="BM36" s="211" t="s">
        <v>292</v>
      </c>
      <c r="BN36" s="212" t="s">
        <v>293</v>
      </c>
      <c r="BO36" s="201">
        <f t="shared" si="21"/>
        <v>1620.375</v>
      </c>
      <c r="BP36" s="209">
        <f t="shared" si="22"/>
        <v>1728.4</v>
      </c>
      <c r="BQ36" s="210">
        <f t="shared" si="58"/>
        <v>2808.65</v>
      </c>
      <c r="BR36" s="209">
        <v>4321</v>
      </c>
      <c r="BS36" s="210">
        <f t="shared" si="24"/>
        <v>6481.5</v>
      </c>
      <c r="BT36" s="209">
        <f t="shared" si="25"/>
        <v>8642</v>
      </c>
      <c r="BU36" s="210" t="s">
        <v>18</v>
      </c>
      <c r="BV36" s="209" t="s">
        <v>18</v>
      </c>
      <c r="BW36" s="210">
        <f t="shared" si="55"/>
        <v>8642</v>
      </c>
      <c r="BX36" s="209">
        <f t="shared" si="27"/>
        <v>3240.75</v>
      </c>
      <c r="BY36" s="210" t="s">
        <v>18</v>
      </c>
      <c r="BZ36" s="209" t="s">
        <v>18</v>
      </c>
      <c r="CA36" s="210" t="s">
        <v>18</v>
      </c>
      <c r="CB36" s="209" t="s">
        <v>18</v>
      </c>
      <c r="CC36" s="210" t="s">
        <v>18</v>
      </c>
      <c r="CD36" s="209" t="s">
        <v>18</v>
      </c>
      <c r="CE36" s="210" t="s">
        <v>18</v>
      </c>
      <c r="CF36" s="209" t="s">
        <v>18</v>
      </c>
      <c r="CG36" s="203"/>
    </row>
    <row r="37" spans="1:85" ht="12.75">
      <c r="A37" s="199" t="s">
        <v>64</v>
      </c>
      <c r="B37" s="200" t="s">
        <v>305</v>
      </c>
      <c r="C37" s="201">
        <f t="shared" si="0"/>
        <v>1909.875</v>
      </c>
      <c r="D37" s="202">
        <f t="shared" si="1"/>
        <v>2037.2</v>
      </c>
      <c r="E37" s="201">
        <f t="shared" si="57"/>
        <v>3310.4500000000003</v>
      </c>
      <c r="F37" s="202">
        <v>5093</v>
      </c>
      <c r="G37" s="201">
        <f t="shared" si="3"/>
        <v>7639.5</v>
      </c>
      <c r="H37" s="202">
        <f t="shared" si="4"/>
        <v>10186</v>
      </c>
      <c r="I37" s="217">
        <f>F37*2.8</f>
        <v>14260.4</v>
      </c>
      <c r="J37" s="217">
        <f>I37*0.375</f>
        <v>5347.65</v>
      </c>
      <c r="K37" s="217">
        <f t="shared" si="5"/>
        <v>10186</v>
      </c>
      <c r="L37" s="217">
        <f t="shared" si="6"/>
        <v>3819.75</v>
      </c>
      <c r="M37" s="217">
        <f>F37*0.6</f>
        <v>3055.7999999999997</v>
      </c>
      <c r="N37" s="217">
        <f>F37*0.63</f>
        <v>3208.59</v>
      </c>
      <c r="O37" s="217"/>
      <c r="P37" s="217">
        <f>F37*0.7</f>
        <v>3565.1</v>
      </c>
      <c r="Q37" s="217">
        <f>F37*5.2</f>
        <v>26483.600000000002</v>
      </c>
      <c r="R37" s="217">
        <f>Q37*0.375</f>
        <v>9931.35</v>
      </c>
      <c r="S37" s="217" t="s">
        <v>18</v>
      </c>
      <c r="T37" s="217" t="s">
        <v>18</v>
      </c>
      <c r="U37" s="203"/>
      <c r="V37" s="211" t="s">
        <v>301</v>
      </c>
      <c r="W37" s="212" t="s">
        <v>302</v>
      </c>
      <c r="X37" s="201">
        <f t="shared" si="7"/>
        <v>1516.5</v>
      </c>
      <c r="Y37" s="209">
        <f t="shared" si="8"/>
        <v>1617.6000000000001</v>
      </c>
      <c r="Z37" s="210">
        <f t="shared" si="56"/>
        <v>2628.6</v>
      </c>
      <c r="AA37" s="209">
        <v>4044</v>
      </c>
      <c r="AB37" s="210">
        <f t="shared" si="10"/>
        <v>6066</v>
      </c>
      <c r="AC37" s="209">
        <f t="shared" si="11"/>
        <v>8088</v>
      </c>
      <c r="AD37" s="210" t="s">
        <v>18</v>
      </c>
      <c r="AE37" s="209" t="s">
        <v>18</v>
      </c>
      <c r="AF37" s="210">
        <f t="shared" si="59"/>
        <v>8088</v>
      </c>
      <c r="AG37" s="209">
        <f t="shared" si="60"/>
        <v>2426.4</v>
      </c>
      <c r="AH37" s="210" t="s">
        <v>18</v>
      </c>
      <c r="AI37" s="209" t="s">
        <v>18</v>
      </c>
      <c r="AJ37" s="210" t="s">
        <v>18</v>
      </c>
      <c r="AK37" s="209" t="s">
        <v>18</v>
      </c>
      <c r="AL37" s="210" t="s">
        <v>18</v>
      </c>
      <c r="AM37" s="209" t="s">
        <v>18</v>
      </c>
      <c r="AN37" s="210" t="s">
        <v>18</v>
      </c>
      <c r="AO37" s="209" t="s">
        <v>18</v>
      </c>
      <c r="AP37" s="206"/>
      <c r="AQ37" s="211" t="s">
        <v>303</v>
      </c>
      <c r="AR37" s="208" t="s">
        <v>304</v>
      </c>
      <c r="AS37" s="201">
        <f t="shared" si="14"/>
        <v>471</v>
      </c>
      <c r="AT37" s="209">
        <f t="shared" si="15"/>
        <v>502.40000000000003</v>
      </c>
      <c r="AU37" s="210">
        <f t="shared" si="48"/>
        <v>816.4</v>
      </c>
      <c r="AV37" s="209">
        <v>1256</v>
      </c>
      <c r="AW37" s="210">
        <f t="shared" si="17"/>
        <v>1444.3999999999999</v>
      </c>
      <c r="AX37" s="209">
        <f t="shared" si="40"/>
        <v>2512</v>
      </c>
      <c r="AY37" s="210" t="s">
        <v>18</v>
      </c>
      <c r="AZ37" s="213" t="s">
        <v>18</v>
      </c>
      <c r="BA37" s="210">
        <f t="shared" si="53"/>
        <v>2512</v>
      </c>
      <c r="BB37" s="209">
        <f t="shared" si="42"/>
        <v>942</v>
      </c>
      <c r="BC37" s="210" t="s">
        <v>18</v>
      </c>
      <c r="BD37" s="213" t="s">
        <v>18</v>
      </c>
      <c r="BE37" s="210" t="s">
        <v>18</v>
      </c>
      <c r="BF37" s="213" t="s">
        <v>18</v>
      </c>
      <c r="BG37" s="210" t="s">
        <v>18</v>
      </c>
      <c r="BH37" s="213" t="s">
        <v>18</v>
      </c>
      <c r="BI37" s="210" t="s">
        <v>18</v>
      </c>
      <c r="BJ37" s="213" t="s">
        <v>18</v>
      </c>
      <c r="BK37" s="195"/>
      <c r="BL37" s="230"/>
      <c r="BM37" s="211" t="s">
        <v>295</v>
      </c>
      <c r="BN37" s="212" t="s">
        <v>296</v>
      </c>
      <c r="BO37" s="201">
        <f t="shared" si="21"/>
        <v>0</v>
      </c>
      <c r="BP37" s="209">
        <f t="shared" si="22"/>
        <v>0</v>
      </c>
      <c r="BQ37" s="210">
        <f t="shared" si="58"/>
        <v>0</v>
      </c>
      <c r="BR37" s="209">
        <v>0</v>
      </c>
      <c r="BS37" s="210">
        <f t="shared" si="24"/>
        <v>0</v>
      </c>
      <c r="BT37" s="209">
        <f t="shared" si="25"/>
        <v>0</v>
      </c>
      <c r="BU37" s="210" t="s">
        <v>18</v>
      </c>
      <c r="BV37" s="209" t="s">
        <v>18</v>
      </c>
      <c r="BW37" s="210">
        <f t="shared" si="55"/>
        <v>0</v>
      </c>
      <c r="BX37" s="209">
        <f t="shared" si="27"/>
        <v>0</v>
      </c>
      <c r="BY37" s="210" t="s">
        <v>18</v>
      </c>
      <c r="BZ37" s="209" t="s">
        <v>18</v>
      </c>
      <c r="CA37" s="210" t="s">
        <v>18</v>
      </c>
      <c r="CB37" s="209" t="s">
        <v>18</v>
      </c>
      <c r="CC37" s="210" t="s">
        <v>18</v>
      </c>
      <c r="CD37" s="209" t="s">
        <v>18</v>
      </c>
      <c r="CE37" s="210" t="s">
        <v>18</v>
      </c>
      <c r="CF37" s="209" t="s">
        <v>18</v>
      </c>
      <c r="CG37" s="203"/>
    </row>
    <row r="38" spans="1:85" ht="12.75">
      <c r="A38" s="199" t="s">
        <v>75</v>
      </c>
      <c r="B38" s="200" t="s">
        <v>306</v>
      </c>
      <c r="C38" s="201">
        <f t="shared" si="0"/>
        <v>3917.25</v>
      </c>
      <c r="D38" s="202">
        <f t="shared" si="1"/>
        <v>4178.4000000000005</v>
      </c>
      <c r="E38" s="201">
        <f t="shared" si="57"/>
        <v>6789.9000000000005</v>
      </c>
      <c r="F38" s="202">
        <v>10446</v>
      </c>
      <c r="G38" s="201">
        <f t="shared" si="3"/>
        <v>15669</v>
      </c>
      <c r="H38" s="202">
        <f t="shared" si="4"/>
        <v>20892</v>
      </c>
      <c r="I38" s="201" t="s">
        <v>18</v>
      </c>
      <c r="J38" s="202" t="s">
        <v>18</v>
      </c>
      <c r="K38" s="201" t="s">
        <v>18</v>
      </c>
      <c r="L38" s="202" t="s">
        <v>18</v>
      </c>
      <c r="M38" s="201" t="s">
        <v>18</v>
      </c>
      <c r="N38" s="202" t="s">
        <v>18</v>
      </c>
      <c r="O38" s="201" t="s">
        <v>18</v>
      </c>
      <c r="P38" s="202" t="s">
        <v>18</v>
      </c>
      <c r="Q38" s="201" t="s">
        <v>18</v>
      </c>
      <c r="R38" s="202" t="s">
        <v>18</v>
      </c>
      <c r="S38" s="201" t="s">
        <v>18</v>
      </c>
      <c r="T38" s="202" t="s">
        <v>18</v>
      </c>
      <c r="U38" s="203"/>
      <c r="V38" s="211" t="s">
        <v>303</v>
      </c>
      <c r="W38" s="208" t="s">
        <v>304</v>
      </c>
      <c r="X38" s="201">
        <f t="shared" si="7"/>
        <v>747</v>
      </c>
      <c r="Y38" s="209">
        <f t="shared" si="8"/>
        <v>796.80000000000007</v>
      </c>
      <c r="Z38" s="210">
        <f t="shared" si="56"/>
        <v>1294.8</v>
      </c>
      <c r="AA38" s="209">
        <v>1992</v>
      </c>
      <c r="AB38" s="210">
        <f t="shared" si="10"/>
        <v>2988</v>
      </c>
      <c r="AC38" s="209">
        <f t="shared" si="11"/>
        <v>3984</v>
      </c>
      <c r="AD38" s="210" t="s">
        <v>18</v>
      </c>
      <c r="AE38" s="209" t="s">
        <v>18</v>
      </c>
      <c r="AF38" s="210">
        <f t="shared" si="59"/>
        <v>3984</v>
      </c>
      <c r="AG38" s="209">
        <f t="shared" si="60"/>
        <v>1195.2</v>
      </c>
      <c r="AH38" s="210" t="s">
        <v>18</v>
      </c>
      <c r="AI38" s="209" t="s">
        <v>18</v>
      </c>
      <c r="AJ38" s="210" t="s">
        <v>18</v>
      </c>
      <c r="AK38" s="209" t="s">
        <v>18</v>
      </c>
      <c r="AL38" s="210" t="s">
        <v>18</v>
      </c>
      <c r="AM38" s="209" t="s">
        <v>18</v>
      </c>
      <c r="AN38" s="210" t="s">
        <v>18</v>
      </c>
      <c r="AO38" s="209" t="s">
        <v>18</v>
      </c>
      <c r="AP38" s="206"/>
      <c r="AQ38" s="231" t="s">
        <v>64</v>
      </c>
      <c r="AR38" s="216" t="s">
        <v>305</v>
      </c>
      <c r="AS38" s="201">
        <f t="shared" si="14"/>
        <v>697.5</v>
      </c>
      <c r="AT38" s="217">
        <f t="shared" si="15"/>
        <v>744</v>
      </c>
      <c r="AU38" s="217">
        <f t="shared" si="48"/>
        <v>1209</v>
      </c>
      <c r="AV38" s="217">
        <v>1860</v>
      </c>
      <c r="AW38" s="217">
        <f t="shared" si="17"/>
        <v>2139</v>
      </c>
      <c r="AX38" s="217">
        <f t="shared" si="40"/>
        <v>3720</v>
      </c>
      <c r="AY38" s="217">
        <f>AV38*2.8</f>
        <v>5208</v>
      </c>
      <c r="AZ38" s="217">
        <f>AY38*0.375</f>
        <v>1953</v>
      </c>
      <c r="BA38" s="217">
        <f>AV38*2</f>
        <v>3720</v>
      </c>
      <c r="BB38" s="217">
        <f t="shared" si="42"/>
        <v>1395</v>
      </c>
      <c r="BC38" s="217">
        <f>AV38*0.6</f>
        <v>1116</v>
      </c>
      <c r="BD38" s="217">
        <f>AV38*0.6</f>
        <v>1116</v>
      </c>
      <c r="BE38" s="217"/>
      <c r="BF38" s="217">
        <f>AV38*0.7</f>
        <v>1302</v>
      </c>
      <c r="BG38" s="217">
        <f>AV38*5.2</f>
        <v>9672</v>
      </c>
      <c r="BH38" s="217">
        <f>BG38*0.375</f>
        <v>3627</v>
      </c>
      <c r="BI38" s="217" t="s">
        <v>18</v>
      </c>
      <c r="BJ38" s="217" t="s">
        <v>18</v>
      </c>
      <c r="BK38" s="195"/>
      <c r="BL38" s="203"/>
      <c r="BM38" s="211" t="s">
        <v>299</v>
      </c>
      <c r="BN38" s="212" t="s">
        <v>300</v>
      </c>
      <c r="BO38" s="201">
        <f t="shared" si="21"/>
        <v>3453.375</v>
      </c>
      <c r="BP38" s="209">
        <f t="shared" si="22"/>
        <v>3683.6000000000004</v>
      </c>
      <c r="BQ38" s="210">
        <f t="shared" si="58"/>
        <v>5985.85</v>
      </c>
      <c r="BR38" s="209">
        <v>9209</v>
      </c>
      <c r="BS38" s="210">
        <f t="shared" si="24"/>
        <v>13813.5</v>
      </c>
      <c r="BT38" s="209">
        <f t="shared" si="25"/>
        <v>18418</v>
      </c>
      <c r="BU38" s="210" t="s">
        <v>18</v>
      </c>
      <c r="BV38" s="209" t="s">
        <v>18</v>
      </c>
      <c r="BW38" s="210">
        <f t="shared" si="55"/>
        <v>18418</v>
      </c>
      <c r="BX38" s="209">
        <f t="shared" si="27"/>
        <v>6906.75</v>
      </c>
      <c r="BY38" s="210" t="s">
        <v>18</v>
      </c>
      <c r="BZ38" s="209" t="s">
        <v>18</v>
      </c>
      <c r="CA38" s="210" t="s">
        <v>18</v>
      </c>
      <c r="CB38" s="209" t="s">
        <v>18</v>
      </c>
      <c r="CC38" s="210" t="s">
        <v>18</v>
      </c>
      <c r="CD38" s="209" t="s">
        <v>18</v>
      </c>
      <c r="CE38" s="210" t="s">
        <v>18</v>
      </c>
      <c r="CF38" s="209" t="s">
        <v>18</v>
      </c>
      <c r="CG38" s="203"/>
    </row>
    <row r="39" spans="1:85" ht="12.75">
      <c r="A39" s="199" t="s">
        <v>307</v>
      </c>
      <c r="B39" s="200" t="s">
        <v>308</v>
      </c>
      <c r="C39" s="201">
        <f t="shared" si="0"/>
        <v>1755.75</v>
      </c>
      <c r="D39" s="202">
        <f t="shared" si="1"/>
        <v>1872.8000000000002</v>
      </c>
      <c r="E39" s="201">
        <f t="shared" si="57"/>
        <v>3043.3</v>
      </c>
      <c r="F39" s="202">
        <v>4682</v>
      </c>
      <c r="G39" s="201">
        <f t="shared" si="3"/>
        <v>7023</v>
      </c>
      <c r="H39" s="202">
        <f t="shared" si="4"/>
        <v>9364</v>
      </c>
      <c r="I39" s="201" t="s">
        <v>18</v>
      </c>
      <c r="J39" s="202" t="s">
        <v>18</v>
      </c>
      <c r="K39" s="201" t="s">
        <v>18</v>
      </c>
      <c r="L39" s="202" t="s">
        <v>18</v>
      </c>
      <c r="M39" s="201" t="s">
        <v>18</v>
      </c>
      <c r="N39" s="202" t="s">
        <v>18</v>
      </c>
      <c r="O39" s="201" t="s">
        <v>18</v>
      </c>
      <c r="P39" s="202" t="s">
        <v>18</v>
      </c>
      <c r="Q39" s="201" t="s">
        <v>18</v>
      </c>
      <c r="R39" s="202" t="s">
        <v>18</v>
      </c>
      <c r="S39" s="201" t="s">
        <v>18</v>
      </c>
      <c r="T39" s="202" t="s">
        <v>18</v>
      </c>
      <c r="U39" s="203"/>
      <c r="V39" s="231" t="s">
        <v>64</v>
      </c>
      <c r="W39" s="216" t="s">
        <v>305</v>
      </c>
      <c r="X39" s="201">
        <f t="shared" si="7"/>
        <v>573.75</v>
      </c>
      <c r="Y39" s="217">
        <f t="shared" si="8"/>
        <v>612</v>
      </c>
      <c r="Z39" s="217">
        <f t="shared" si="56"/>
        <v>994.5</v>
      </c>
      <c r="AA39" s="217">
        <v>1530</v>
      </c>
      <c r="AB39" s="217">
        <f t="shared" si="10"/>
        <v>2295</v>
      </c>
      <c r="AC39" s="217">
        <f t="shared" si="11"/>
        <v>3060</v>
      </c>
      <c r="AD39" s="217">
        <f>AA39*2.8</f>
        <v>4284</v>
      </c>
      <c r="AE39" s="217">
        <f>AD39*0.375</f>
        <v>1606.5</v>
      </c>
      <c r="AF39" s="217">
        <f t="shared" si="59"/>
        <v>3060</v>
      </c>
      <c r="AG39" s="217">
        <f>AF39*0.375</f>
        <v>1147.5</v>
      </c>
      <c r="AH39" s="217">
        <f>AA39*0.6</f>
        <v>918</v>
      </c>
      <c r="AI39" s="217">
        <f>AA39*0.6</f>
        <v>918</v>
      </c>
      <c r="AJ39" s="217"/>
      <c r="AK39" s="217">
        <f>AA39*0.7</f>
        <v>1071</v>
      </c>
      <c r="AL39" s="217">
        <f>AA39*5.2</f>
        <v>7956</v>
      </c>
      <c r="AM39" s="217">
        <f>AL39*0.375</f>
        <v>2983.5</v>
      </c>
      <c r="AN39" s="217" t="s">
        <v>18</v>
      </c>
      <c r="AO39" s="217" t="s">
        <v>18</v>
      </c>
      <c r="AP39" s="206"/>
      <c r="AQ39" s="199" t="s">
        <v>75</v>
      </c>
      <c r="AR39" s="200" t="s">
        <v>306</v>
      </c>
      <c r="AS39" s="201">
        <f t="shared" si="14"/>
        <v>981.75</v>
      </c>
      <c r="AT39" s="209">
        <f t="shared" si="15"/>
        <v>1047.2</v>
      </c>
      <c r="AU39" s="210">
        <f t="shared" si="48"/>
        <v>1701.7</v>
      </c>
      <c r="AV39" s="209">
        <v>2618</v>
      </c>
      <c r="AW39" s="210">
        <f t="shared" si="17"/>
        <v>3010.7</v>
      </c>
      <c r="AX39" s="209">
        <f t="shared" si="40"/>
        <v>5236</v>
      </c>
      <c r="AY39" s="210" t="s">
        <v>18</v>
      </c>
      <c r="AZ39" s="213" t="s">
        <v>18</v>
      </c>
      <c r="BA39" s="210" t="s">
        <v>18</v>
      </c>
      <c r="BB39" s="209" t="s">
        <v>18</v>
      </c>
      <c r="BC39" s="210" t="s">
        <v>18</v>
      </c>
      <c r="BD39" s="213" t="s">
        <v>18</v>
      </c>
      <c r="BE39" s="210" t="s">
        <v>18</v>
      </c>
      <c r="BF39" s="213" t="s">
        <v>18</v>
      </c>
      <c r="BG39" s="210" t="s">
        <v>18</v>
      </c>
      <c r="BH39" s="213" t="s">
        <v>18</v>
      </c>
      <c r="BI39" s="210" t="s">
        <v>18</v>
      </c>
      <c r="BJ39" s="213" t="s">
        <v>18</v>
      </c>
      <c r="BK39" s="195"/>
      <c r="BL39" s="203"/>
      <c r="BM39" s="211" t="s">
        <v>301</v>
      </c>
      <c r="BN39" s="212" t="s">
        <v>302</v>
      </c>
      <c r="BO39" s="201">
        <f t="shared" si="21"/>
        <v>1111.875</v>
      </c>
      <c r="BP39" s="209">
        <f t="shared" si="22"/>
        <v>1186</v>
      </c>
      <c r="BQ39" s="210">
        <f t="shared" si="58"/>
        <v>1927.25</v>
      </c>
      <c r="BR39" s="209">
        <v>2965</v>
      </c>
      <c r="BS39" s="210">
        <f t="shared" si="24"/>
        <v>4447.5</v>
      </c>
      <c r="BT39" s="209">
        <f t="shared" si="25"/>
        <v>5930</v>
      </c>
      <c r="BU39" s="210" t="s">
        <v>18</v>
      </c>
      <c r="BV39" s="209" t="s">
        <v>18</v>
      </c>
      <c r="BW39" s="210">
        <f t="shared" si="55"/>
        <v>5930</v>
      </c>
      <c r="BX39" s="209">
        <f t="shared" si="27"/>
        <v>2223.75</v>
      </c>
      <c r="BY39" s="210" t="s">
        <v>18</v>
      </c>
      <c r="BZ39" s="209" t="s">
        <v>18</v>
      </c>
      <c r="CA39" s="210" t="s">
        <v>18</v>
      </c>
      <c r="CB39" s="209" t="s">
        <v>18</v>
      </c>
      <c r="CC39" s="210" t="s">
        <v>18</v>
      </c>
      <c r="CD39" s="209" t="s">
        <v>18</v>
      </c>
      <c r="CE39" s="210" t="s">
        <v>18</v>
      </c>
      <c r="CF39" s="209" t="s">
        <v>18</v>
      </c>
      <c r="CG39" s="203"/>
    </row>
    <row r="40" spans="1:85" ht="12.75">
      <c r="A40" s="199" t="s">
        <v>309</v>
      </c>
      <c r="B40" s="200" t="s">
        <v>310</v>
      </c>
      <c r="C40" s="201">
        <f t="shared" si="0"/>
        <v>2497.5</v>
      </c>
      <c r="D40" s="202">
        <f t="shared" si="1"/>
        <v>2664</v>
      </c>
      <c r="E40" s="201">
        <f t="shared" si="57"/>
        <v>4329</v>
      </c>
      <c r="F40" s="202">
        <v>6660</v>
      </c>
      <c r="G40" s="201">
        <f t="shared" si="3"/>
        <v>9990</v>
      </c>
      <c r="H40" s="202">
        <f t="shared" si="4"/>
        <v>13320</v>
      </c>
      <c r="I40" s="201" t="s">
        <v>18</v>
      </c>
      <c r="J40" s="202" t="s">
        <v>18</v>
      </c>
      <c r="K40" s="201" t="s">
        <v>18</v>
      </c>
      <c r="L40" s="202" t="s">
        <v>18</v>
      </c>
      <c r="M40" s="201" t="s">
        <v>18</v>
      </c>
      <c r="N40" s="202" t="s">
        <v>18</v>
      </c>
      <c r="O40" s="201" t="s">
        <v>18</v>
      </c>
      <c r="P40" s="202" t="s">
        <v>18</v>
      </c>
      <c r="Q40" s="201" t="s">
        <v>18</v>
      </c>
      <c r="R40" s="202" t="s">
        <v>18</v>
      </c>
      <c r="S40" s="201" t="s">
        <v>18</v>
      </c>
      <c r="T40" s="202" t="s">
        <v>18</v>
      </c>
      <c r="U40" s="203"/>
      <c r="V40" s="199" t="s">
        <v>75</v>
      </c>
      <c r="W40" s="200" t="s">
        <v>306</v>
      </c>
      <c r="X40" s="201">
        <f t="shared" si="7"/>
        <v>1008.375</v>
      </c>
      <c r="Y40" s="202">
        <f t="shared" si="8"/>
        <v>1075.6000000000001</v>
      </c>
      <c r="Z40" s="201">
        <f t="shared" si="56"/>
        <v>1747.8500000000001</v>
      </c>
      <c r="AA40" s="202">
        <v>2689</v>
      </c>
      <c r="AB40" s="201">
        <f t="shared" si="10"/>
        <v>4033.5</v>
      </c>
      <c r="AC40" s="202">
        <f t="shared" si="11"/>
        <v>5378</v>
      </c>
      <c r="AD40" s="201" t="s">
        <v>18</v>
      </c>
      <c r="AE40" s="202" t="s">
        <v>18</v>
      </c>
      <c r="AF40" s="201" t="s">
        <v>18</v>
      </c>
      <c r="AG40" s="202" t="s">
        <v>18</v>
      </c>
      <c r="AH40" s="210" t="s">
        <v>18</v>
      </c>
      <c r="AI40" s="209" t="s">
        <v>18</v>
      </c>
      <c r="AJ40" s="210" t="s">
        <v>18</v>
      </c>
      <c r="AK40" s="209" t="s">
        <v>18</v>
      </c>
      <c r="AL40" s="210" t="s">
        <v>18</v>
      </c>
      <c r="AM40" s="209" t="s">
        <v>18</v>
      </c>
      <c r="AN40" s="210" t="s">
        <v>18</v>
      </c>
      <c r="AO40" s="209" t="s">
        <v>18</v>
      </c>
      <c r="AP40" s="206"/>
      <c r="AQ40" s="199" t="s">
        <v>307</v>
      </c>
      <c r="AR40" s="200" t="s">
        <v>308</v>
      </c>
      <c r="AS40" s="201">
        <f t="shared" si="14"/>
        <v>420.75</v>
      </c>
      <c r="AT40" s="209">
        <f t="shared" si="15"/>
        <v>448.8</v>
      </c>
      <c r="AU40" s="210">
        <f t="shared" si="48"/>
        <v>729.30000000000007</v>
      </c>
      <c r="AV40" s="209">
        <v>1122</v>
      </c>
      <c r="AW40" s="210">
        <f t="shared" si="17"/>
        <v>1290.3</v>
      </c>
      <c r="AX40" s="209">
        <f t="shared" si="40"/>
        <v>2244</v>
      </c>
      <c r="AY40" s="210" t="s">
        <v>18</v>
      </c>
      <c r="AZ40" s="213" t="s">
        <v>18</v>
      </c>
      <c r="BA40" s="210" t="s">
        <v>18</v>
      </c>
      <c r="BB40" s="209" t="s">
        <v>18</v>
      </c>
      <c r="BC40" s="210" t="s">
        <v>18</v>
      </c>
      <c r="BD40" s="213" t="s">
        <v>18</v>
      </c>
      <c r="BE40" s="210" t="s">
        <v>18</v>
      </c>
      <c r="BF40" s="213" t="s">
        <v>18</v>
      </c>
      <c r="BG40" s="210" t="s">
        <v>18</v>
      </c>
      <c r="BH40" s="213" t="s">
        <v>18</v>
      </c>
      <c r="BI40" s="210" t="s">
        <v>18</v>
      </c>
      <c r="BJ40" s="213" t="s">
        <v>18</v>
      </c>
      <c r="BK40" s="195"/>
      <c r="BL40" s="203"/>
      <c r="BM40" s="211" t="s">
        <v>303</v>
      </c>
      <c r="BN40" s="212" t="s">
        <v>304</v>
      </c>
      <c r="BO40" s="201">
        <f t="shared" si="21"/>
        <v>601.875</v>
      </c>
      <c r="BP40" s="209">
        <f t="shared" si="22"/>
        <v>642</v>
      </c>
      <c r="BQ40" s="210">
        <f t="shared" si="58"/>
        <v>1043.25</v>
      </c>
      <c r="BR40" s="209">
        <v>1605</v>
      </c>
      <c r="BS40" s="210">
        <f t="shared" si="24"/>
        <v>2407.5</v>
      </c>
      <c r="BT40" s="209">
        <f t="shared" si="25"/>
        <v>3210</v>
      </c>
      <c r="BU40" s="210" t="s">
        <v>18</v>
      </c>
      <c r="BV40" s="209" t="s">
        <v>18</v>
      </c>
      <c r="BW40" s="210">
        <f t="shared" si="55"/>
        <v>3210</v>
      </c>
      <c r="BX40" s="209">
        <f t="shared" si="27"/>
        <v>1203.75</v>
      </c>
      <c r="BY40" s="210" t="s">
        <v>18</v>
      </c>
      <c r="BZ40" s="209" t="s">
        <v>18</v>
      </c>
      <c r="CA40" s="210" t="s">
        <v>18</v>
      </c>
      <c r="CB40" s="209" t="s">
        <v>18</v>
      </c>
      <c r="CC40" s="210" t="s">
        <v>18</v>
      </c>
      <c r="CD40" s="209" t="s">
        <v>18</v>
      </c>
      <c r="CE40" s="210" t="s">
        <v>18</v>
      </c>
      <c r="CF40" s="209" t="s">
        <v>18</v>
      </c>
      <c r="CG40" s="203"/>
    </row>
    <row r="41" spans="1:85" ht="12.75">
      <c r="A41" s="199" t="s">
        <v>311</v>
      </c>
      <c r="B41" s="200" t="s">
        <v>312</v>
      </c>
      <c r="C41" s="201">
        <f t="shared" si="0"/>
        <v>6106.125</v>
      </c>
      <c r="D41" s="202">
        <f t="shared" si="1"/>
        <v>6513.2000000000007</v>
      </c>
      <c r="E41" s="201">
        <f t="shared" si="57"/>
        <v>10583.95</v>
      </c>
      <c r="F41" s="202">
        <v>16283</v>
      </c>
      <c r="G41" s="201">
        <f t="shared" si="3"/>
        <v>24424.5</v>
      </c>
      <c r="H41" s="202">
        <f t="shared" si="4"/>
        <v>32566</v>
      </c>
      <c r="I41" s="201" t="s">
        <v>18</v>
      </c>
      <c r="J41" s="202" t="s">
        <v>18</v>
      </c>
      <c r="K41" s="201" t="s">
        <v>18</v>
      </c>
      <c r="L41" s="202" t="s">
        <v>18</v>
      </c>
      <c r="M41" s="201" t="s">
        <v>18</v>
      </c>
      <c r="N41" s="202" t="s">
        <v>18</v>
      </c>
      <c r="O41" s="201" t="s">
        <v>18</v>
      </c>
      <c r="P41" s="202" t="s">
        <v>18</v>
      </c>
      <c r="Q41" s="201" t="s">
        <v>18</v>
      </c>
      <c r="R41" s="202" t="s">
        <v>18</v>
      </c>
      <c r="S41" s="201" t="s">
        <v>18</v>
      </c>
      <c r="T41" s="202" t="s">
        <v>18</v>
      </c>
      <c r="U41" s="203"/>
      <c r="V41" s="199" t="s">
        <v>307</v>
      </c>
      <c r="W41" s="200" t="s">
        <v>308</v>
      </c>
      <c r="X41" s="201">
        <f t="shared" si="7"/>
        <v>437.625</v>
      </c>
      <c r="Y41" s="202">
        <f t="shared" si="8"/>
        <v>466.8</v>
      </c>
      <c r="Z41" s="201">
        <f t="shared" si="56"/>
        <v>758.55000000000007</v>
      </c>
      <c r="AA41" s="202">
        <v>1167</v>
      </c>
      <c r="AB41" s="201">
        <f t="shared" si="10"/>
        <v>1750.5</v>
      </c>
      <c r="AC41" s="202">
        <f t="shared" si="11"/>
        <v>2334</v>
      </c>
      <c r="AD41" s="201" t="s">
        <v>18</v>
      </c>
      <c r="AE41" s="202" t="s">
        <v>18</v>
      </c>
      <c r="AF41" s="201" t="s">
        <v>18</v>
      </c>
      <c r="AG41" s="202" t="s">
        <v>18</v>
      </c>
      <c r="AH41" s="210" t="s">
        <v>18</v>
      </c>
      <c r="AI41" s="209" t="s">
        <v>18</v>
      </c>
      <c r="AJ41" s="210" t="s">
        <v>18</v>
      </c>
      <c r="AK41" s="209" t="s">
        <v>18</v>
      </c>
      <c r="AL41" s="210" t="s">
        <v>18</v>
      </c>
      <c r="AM41" s="209" t="s">
        <v>18</v>
      </c>
      <c r="AN41" s="210" t="s">
        <v>18</v>
      </c>
      <c r="AO41" s="209" t="s">
        <v>18</v>
      </c>
      <c r="AP41" s="206"/>
      <c r="AQ41" s="199" t="s">
        <v>309</v>
      </c>
      <c r="AR41" s="200" t="s">
        <v>310</v>
      </c>
      <c r="AS41" s="201">
        <f t="shared" si="14"/>
        <v>630.375</v>
      </c>
      <c r="AT41" s="209">
        <f t="shared" si="15"/>
        <v>672.40000000000009</v>
      </c>
      <c r="AU41" s="210">
        <f t="shared" si="48"/>
        <v>1092.6500000000001</v>
      </c>
      <c r="AV41" s="209">
        <v>1681</v>
      </c>
      <c r="AW41" s="210">
        <f t="shared" si="17"/>
        <v>1933.1499999999999</v>
      </c>
      <c r="AX41" s="209">
        <f t="shared" si="40"/>
        <v>3362</v>
      </c>
      <c r="AY41" s="210" t="s">
        <v>18</v>
      </c>
      <c r="AZ41" s="213" t="s">
        <v>18</v>
      </c>
      <c r="BA41" s="210" t="s">
        <v>18</v>
      </c>
      <c r="BB41" s="209" t="s">
        <v>18</v>
      </c>
      <c r="BC41" s="210" t="s">
        <v>18</v>
      </c>
      <c r="BD41" s="213" t="s">
        <v>18</v>
      </c>
      <c r="BE41" s="210" t="s">
        <v>18</v>
      </c>
      <c r="BF41" s="213" t="s">
        <v>18</v>
      </c>
      <c r="BG41" s="210" t="s">
        <v>18</v>
      </c>
      <c r="BH41" s="213" t="s">
        <v>18</v>
      </c>
      <c r="BI41" s="210" t="s">
        <v>18</v>
      </c>
      <c r="BJ41" s="213" t="s">
        <v>18</v>
      </c>
      <c r="BK41" s="195"/>
      <c r="BL41" s="203"/>
      <c r="BM41" s="232" t="s">
        <v>64</v>
      </c>
      <c r="BN41" s="233" t="s">
        <v>305</v>
      </c>
      <c r="BO41" s="201">
        <f t="shared" si="21"/>
        <v>517.875</v>
      </c>
      <c r="BP41" s="234">
        <f t="shared" si="22"/>
        <v>552.4</v>
      </c>
      <c r="BQ41" s="234">
        <f t="shared" si="58"/>
        <v>897.65</v>
      </c>
      <c r="BR41" s="234">
        <v>1381</v>
      </c>
      <c r="BS41" s="234">
        <f t="shared" si="24"/>
        <v>2071.5</v>
      </c>
      <c r="BT41" s="234">
        <f t="shared" si="25"/>
        <v>2762</v>
      </c>
      <c r="BU41" s="217">
        <f>BR41*2.8</f>
        <v>3866.7999999999997</v>
      </c>
      <c r="BV41" s="217">
        <f>BU41*0.375</f>
        <v>1450.05</v>
      </c>
      <c r="BW41" s="217">
        <f>BR41*2</f>
        <v>2762</v>
      </c>
      <c r="BX41" s="217">
        <f t="shared" si="27"/>
        <v>1035.75</v>
      </c>
      <c r="BY41" s="217">
        <f>BR41*0.6</f>
        <v>828.6</v>
      </c>
      <c r="BZ41" s="217">
        <f>BR41*0.6</f>
        <v>828.6</v>
      </c>
      <c r="CA41" s="217"/>
      <c r="CB41" s="217">
        <f>BR41*0.7</f>
        <v>966.69999999999993</v>
      </c>
      <c r="CC41" s="217">
        <f>BR41*5.2</f>
        <v>7181.2</v>
      </c>
      <c r="CD41" s="217">
        <f>CC41*0.375</f>
        <v>2692.95</v>
      </c>
      <c r="CE41" s="217" t="s">
        <v>18</v>
      </c>
      <c r="CF41" s="217" t="s">
        <v>18</v>
      </c>
      <c r="CG41" s="203"/>
    </row>
    <row r="42" spans="1:85" ht="12.75">
      <c r="A42" s="207"/>
      <c r="B42" s="208"/>
      <c r="C42" s="210"/>
      <c r="D42" s="209"/>
      <c r="E42" s="210"/>
      <c r="F42" s="209"/>
      <c r="G42" s="210"/>
      <c r="H42" s="209"/>
      <c r="I42" s="235"/>
      <c r="J42" s="220"/>
      <c r="K42" s="210"/>
      <c r="L42" s="209"/>
      <c r="M42" s="235"/>
      <c r="N42" s="220"/>
      <c r="O42" s="235"/>
      <c r="P42" s="220"/>
      <c r="Q42" s="235"/>
      <c r="R42" s="220"/>
      <c r="S42" s="235"/>
      <c r="T42" s="220"/>
      <c r="U42" s="203"/>
      <c r="V42" s="199" t="s">
        <v>309</v>
      </c>
      <c r="W42" s="200" t="s">
        <v>310</v>
      </c>
      <c r="X42" s="201">
        <f t="shared" si="7"/>
        <v>605.625</v>
      </c>
      <c r="Y42" s="202">
        <f t="shared" si="8"/>
        <v>646</v>
      </c>
      <c r="Z42" s="201">
        <f t="shared" si="56"/>
        <v>1049.75</v>
      </c>
      <c r="AA42" s="202">
        <v>1615</v>
      </c>
      <c r="AB42" s="201">
        <f t="shared" si="10"/>
        <v>2422.5</v>
      </c>
      <c r="AC42" s="202">
        <f t="shared" si="11"/>
        <v>3230</v>
      </c>
      <c r="AD42" s="236" t="s">
        <v>18</v>
      </c>
      <c r="AE42" s="237" t="s">
        <v>18</v>
      </c>
      <c r="AF42" s="201" t="s">
        <v>18</v>
      </c>
      <c r="AG42" s="202" t="s">
        <v>18</v>
      </c>
      <c r="AH42" s="210" t="s">
        <v>18</v>
      </c>
      <c r="AI42" s="209" t="s">
        <v>18</v>
      </c>
      <c r="AJ42" s="210" t="s">
        <v>18</v>
      </c>
      <c r="AK42" s="209" t="s">
        <v>18</v>
      </c>
      <c r="AL42" s="210" t="s">
        <v>18</v>
      </c>
      <c r="AM42" s="209" t="s">
        <v>18</v>
      </c>
      <c r="AN42" s="210" t="s">
        <v>18</v>
      </c>
      <c r="AO42" s="209" t="s">
        <v>18</v>
      </c>
      <c r="AP42" s="206"/>
      <c r="AQ42" s="199" t="s">
        <v>311</v>
      </c>
      <c r="AR42" s="200" t="s">
        <v>312</v>
      </c>
      <c r="AS42" s="201">
        <f t="shared" si="14"/>
        <v>1394.25</v>
      </c>
      <c r="AT42" s="209">
        <f t="shared" si="15"/>
        <v>1487.2</v>
      </c>
      <c r="AU42" s="210">
        <f t="shared" si="48"/>
        <v>2416.7000000000003</v>
      </c>
      <c r="AV42" s="209">
        <v>3718</v>
      </c>
      <c r="AW42" s="210">
        <f t="shared" si="17"/>
        <v>4275.7</v>
      </c>
      <c r="AX42" s="209">
        <f t="shared" si="40"/>
        <v>7436</v>
      </c>
      <c r="AY42" s="235" t="s">
        <v>18</v>
      </c>
      <c r="AZ42" s="238" t="s">
        <v>18</v>
      </c>
      <c r="BA42" s="210" t="s">
        <v>18</v>
      </c>
      <c r="BB42" s="209" t="s">
        <v>18</v>
      </c>
      <c r="BC42" s="235" t="s">
        <v>18</v>
      </c>
      <c r="BD42" s="238" t="s">
        <v>18</v>
      </c>
      <c r="BE42" s="235" t="s">
        <v>18</v>
      </c>
      <c r="BF42" s="238" t="s">
        <v>18</v>
      </c>
      <c r="BG42" s="235" t="s">
        <v>18</v>
      </c>
      <c r="BH42" s="238" t="s">
        <v>18</v>
      </c>
      <c r="BI42" s="235" t="s">
        <v>18</v>
      </c>
      <c r="BJ42" s="238" t="s">
        <v>18</v>
      </c>
      <c r="BK42" s="195"/>
      <c r="BL42" s="203"/>
      <c r="BM42" s="199" t="s">
        <v>75</v>
      </c>
      <c r="BN42" s="200" t="s">
        <v>306</v>
      </c>
      <c r="BO42" s="201">
        <f t="shared" si="21"/>
        <v>805.5</v>
      </c>
      <c r="BP42" s="209">
        <f t="shared" si="22"/>
        <v>859.2</v>
      </c>
      <c r="BQ42" s="210">
        <f t="shared" si="58"/>
        <v>1396.2</v>
      </c>
      <c r="BR42" s="209">
        <v>2148</v>
      </c>
      <c r="BS42" s="210">
        <f t="shared" si="24"/>
        <v>3222</v>
      </c>
      <c r="BT42" s="209">
        <f t="shared" si="25"/>
        <v>4296</v>
      </c>
      <c r="BU42" s="210" t="s">
        <v>18</v>
      </c>
      <c r="BV42" s="209" t="s">
        <v>18</v>
      </c>
      <c r="BW42" s="210"/>
      <c r="BX42" s="209"/>
      <c r="BY42" s="210" t="s">
        <v>18</v>
      </c>
      <c r="BZ42" s="209" t="s">
        <v>18</v>
      </c>
      <c r="CA42" s="210" t="s">
        <v>18</v>
      </c>
      <c r="CB42" s="209" t="s">
        <v>18</v>
      </c>
      <c r="CC42" s="210" t="s">
        <v>18</v>
      </c>
      <c r="CD42" s="209" t="s">
        <v>18</v>
      </c>
      <c r="CE42" s="210" t="s">
        <v>18</v>
      </c>
      <c r="CF42" s="209" t="s">
        <v>18</v>
      </c>
      <c r="CG42" s="203"/>
    </row>
    <row r="43" spans="1:85" ht="12.75">
      <c r="A43" s="239"/>
      <c r="B43" s="208"/>
      <c r="C43" s="210"/>
      <c r="D43" s="209"/>
      <c r="E43" s="210"/>
      <c r="F43" s="209"/>
      <c r="G43" s="210"/>
      <c r="H43" s="209"/>
      <c r="I43" s="235"/>
      <c r="J43" s="220"/>
      <c r="K43" s="210"/>
      <c r="L43" s="209"/>
      <c r="M43" s="235"/>
      <c r="N43" s="220"/>
      <c r="O43" s="235"/>
      <c r="P43" s="220"/>
      <c r="Q43" s="235"/>
      <c r="R43" s="220"/>
      <c r="S43" s="235"/>
      <c r="T43" s="220"/>
      <c r="U43" s="203"/>
      <c r="V43" s="199" t="s">
        <v>311</v>
      </c>
      <c r="W43" s="200" t="s">
        <v>312</v>
      </c>
      <c r="X43" s="201">
        <f t="shared" si="7"/>
        <v>1611</v>
      </c>
      <c r="Y43" s="202">
        <f t="shared" si="8"/>
        <v>1718.4</v>
      </c>
      <c r="Z43" s="201">
        <f t="shared" si="56"/>
        <v>2792.4</v>
      </c>
      <c r="AA43" s="202">
        <v>4296</v>
      </c>
      <c r="AB43" s="201">
        <f t="shared" si="10"/>
        <v>6444</v>
      </c>
      <c r="AC43" s="202">
        <f t="shared" si="11"/>
        <v>8592</v>
      </c>
      <c r="AD43" s="236" t="s">
        <v>18</v>
      </c>
      <c r="AE43" s="237" t="s">
        <v>18</v>
      </c>
      <c r="AF43" s="201" t="s">
        <v>18</v>
      </c>
      <c r="AG43" s="202" t="s">
        <v>18</v>
      </c>
      <c r="AH43" s="210" t="s">
        <v>18</v>
      </c>
      <c r="AI43" s="209" t="s">
        <v>18</v>
      </c>
      <c r="AJ43" s="210" t="s">
        <v>18</v>
      </c>
      <c r="AK43" s="209" t="s">
        <v>18</v>
      </c>
      <c r="AL43" s="210" t="s">
        <v>18</v>
      </c>
      <c r="AM43" s="209" t="s">
        <v>18</v>
      </c>
      <c r="AN43" s="210" t="s">
        <v>18</v>
      </c>
      <c r="AO43" s="209" t="s">
        <v>18</v>
      </c>
      <c r="AP43" s="206"/>
      <c r="AQ43" s="211"/>
      <c r="AR43" s="212"/>
      <c r="AS43" s="210"/>
      <c r="AT43" s="209"/>
      <c r="AU43" s="210"/>
      <c r="AV43" s="209"/>
      <c r="AW43" s="210"/>
      <c r="AX43" s="209"/>
      <c r="AY43" s="235"/>
      <c r="AZ43" s="220"/>
      <c r="BA43" s="210"/>
      <c r="BB43" s="209"/>
      <c r="BC43" s="235"/>
      <c r="BD43" s="220"/>
      <c r="BE43" s="235"/>
      <c r="BF43" s="220"/>
      <c r="BG43" s="235"/>
      <c r="BH43" s="220"/>
      <c r="BI43" s="235"/>
      <c r="BJ43" s="220"/>
      <c r="BK43" s="195"/>
      <c r="BL43" s="203"/>
      <c r="BM43" s="199" t="s">
        <v>307</v>
      </c>
      <c r="BN43" s="200" t="s">
        <v>308</v>
      </c>
      <c r="BO43" s="201">
        <f t="shared" si="21"/>
        <v>354.375</v>
      </c>
      <c r="BP43" s="209">
        <f t="shared" si="22"/>
        <v>378</v>
      </c>
      <c r="BQ43" s="210">
        <f t="shared" si="58"/>
        <v>614.25</v>
      </c>
      <c r="BR43" s="209">
        <v>945</v>
      </c>
      <c r="BS43" s="210">
        <f t="shared" si="24"/>
        <v>1417.5</v>
      </c>
      <c r="BT43" s="209">
        <f t="shared" si="25"/>
        <v>1890</v>
      </c>
      <c r="BU43" s="210" t="s">
        <v>18</v>
      </c>
      <c r="BV43" s="209" t="s">
        <v>18</v>
      </c>
      <c r="BW43" s="210"/>
      <c r="BX43" s="209"/>
      <c r="BY43" s="210" t="s">
        <v>18</v>
      </c>
      <c r="BZ43" s="209" t="s">
        <v>18</v>
      </c>
      <c r="CA43" s="210" t="s">
        <v>18</v>
      </c>
      <c r="CB43" s="209" t="s">
        <v>18</v>
      </c>
      <c r="CC43" s="210" t="s">
        <v>18</v>
      </c>
      <c r="CD43" s="209" t="s">
        <v>18</v>
      </c>
      <c r="CE43" s="210" t="s">
        <v>18</v>
      </c>
      <c r="CF43" s="209" t="s">
        <v>18</v>
      </c>
      <c r="CG43" s="203"/>
    </row>
    <row r="44" spans="1:85" ht="12.75">
      <c r="A44" s="207"/>
      <c r="B44" s="240"/>
      <c r="C44" s="210"/>
      <c r="D44" s="209"/>
      <c r="E44" s="210"/>
      <c r="F44" s="209"/>
      <c r="G44" s="210"/>
      <c r="H44" s="209"/>
      <c r="I44" s="235"/>
      <c r="J44" s="220"/>
      <c r="K44" s="210"/>
      <c r="L44" s="209"/>
      <c r="M44" s="235"/>
      <c r="N44" s="220"/>
      <c r="O44" s="235"/>
      <c r="P44" s="220"/>
      <c r="Q44" s="235"/>
      <c r="R44" s="220"/>
      <c r="S44" s="235"/>
      <c r="T44" s="220"/>
      <c r="U44" s="203"/>
      <c r="V44" s="207"/>
      <c r="W44" s="240"/>
      <c r="X44" s="213"/>
      <c r="Y44" s="213"/>
      <c r="Z44" s="213"/>
      <c r="AA44" s="238"/>
      <c r="AB44" s="213"/>
      <c r="AC44" s="213"/>
      <c r="AD44" s="238"/>
      <c r="AE44" s="238"/>
      <c r="AF44" s="213"/>
      <c r="AG44" s="213"/>
      <c r="AH44" s="238"/>
      <c r="AI44" s="238"/>
      <c r="AJ44" s="238"/>
      <c r="AK44" s="238"/>
      <c r="AL44" s="238"/>
      <c r="AM44" s="238"/>
      <c r="AN44" s="238"/>
      <c r="AO44" s="238"/>
      <c r="AP44" s="228"/>
      <c r="AQ44" s="239"/>
      <c r="AR44" s="24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195"/>
      <c r="BL44" s="203"/>
      <c r="BM44" s="199" t="s">
        <v>309</v>
      </c>
      <c r="BN44" s="200" t="s">
        <v>310</v>
      </c>
      <c r="BO44" s="201">
        <f t="shared" si="21"/>
        <v>558</v>
      </c>
      <c r="BP44" s="209">
        <f t="shared" si="22"/>
        <v>595.20000000000005</v>
      </c>
      <c r="BQ44" s="210">
        <f t="shared" si="58"/>
        <v>967.2</v>
      </c>
      <c r="BR44" s="209">
        <v>1488</v>
      </c>
      <c r="BS44" s="210">
        <f t="shared" si="24"/>
        <v>2232</v>
      </c>
      <c r="BT44" s="209">
        <f t="shared" si="25"/>
        <v>2976</v>
      </c>
      <c r="BU44" s="210" t="s">
        <v>18</v>
      </c>
      <c r="BV44" s="209" t="s">
        <v>18</v>
      </c>
      <c r="BW44" s="210"/>
      <c r="BX44" s="209"/>
      <c r="BY44" s="210" t="s">
        <v>18</v>
      </c>
      <c r="BZ44" s="220" t="s">
        <v>18</v>
      </c>
      <c r="CA44" s="210" t="s">
        <v>18</v>
      </c>
      <c r="CB44" s="220" t="s">
        <v>18</v>
      </c>
      <c r="CC44" s="210" t="s">
        <v>18</v>
      </c>
      <c r="CD44" s="220" t="s">
        <v>18</v>
      </c>
      <c r="CE44" s="210" t="s">
        <v>18</v>
      </c>
      <c r="CF44" s="220" t="s">
        <v>18</v>
      </c>
      <c r="CG44" s="203"/>
    </row>
    <row r="45" spans="1:85" ht="12.75">
      <c r="A45" s="239"/>
      <c r="B45" s="24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03"/>
      <c r="V45" s="239"/>
      <c r="W45" s="240"/>
      <c r="X45" s="213"/>
      <c r="Y45" s="213"/>
      <c r="Z45" s="213"/>
      <c r="AA45" s="213"/>
      <c r="AB45" s="213"/>
      <c r="AC45" s="213"/>
      <c r="AD45" s="238"/>
      <c r="AE45" s="238"/>
      <c r="AF45" s="213"/>
      <c r="AG45" s="213"/>
      <c r="AH45" s="238"/>
      <c r="AI45" s="238"/>
      <c r="AJ45" s="238"/>
      <c r="AK45" s="238"/>
      <c r="AL45" s="238"/>
      <c r="AM45" s="238"/>
      <c r="AN45" s="238"/>
      <c r="AO45" s="238"/>
      <c r="AP45" s="228"/>
      <c r="AQ45" s="239"/>
      <c r="AR45" s="24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195"/>
      <c r="BL45" s="203"/>
      <c r="BM45" s="199" t="s">
        <v>311</v>
      </c>
      <c r="BN45" s="200" t="s">
        <v>312</v>
      </c>
      <c r="BO45" s="201">
        <f t="shared" si="21"/>
        <v>1226.625</v>
      </c>
      <c r="BP45" s="209">
        <f t="shared" si="22"/>
        <v>1308.4000000000001</v>
      </c>
      <c r="BQ45" s="210">
        <f t="shared" si="58"/>
        <v>2126.15</v>
      </c>
      <c r="BR45" s="209">
        <v>3271</v>
      </c>
      <c r="BS45" s="210">
        <f t="shared" si="24"/>
        <v>4906.5</v>
      </c>
      <c r="BT45" s="209">
        <f t="shared" si="25"/>
        <v>6542</v>
      </c>
      <c r="BU45" s="235" t="s">
        <v>18</v>
      </c>
      <c r="BV45" s="220" t="s">
        <v>18</v>
      </c>
      <c r="BW45" s="210"/>
      <c r="BX45" s="209"/>
      <c r="BY45" s="235" t="s">
        <v>18</v>
      </c>
      <c r="BZ45" s="220"/>
      <c r="CA45" s="235" t="s">
        <v>18</v>
      </c>
      <c r="CB45" s="220"/>
      <c r="CC45" s="235" t="s">
        <v>18</v>
      </c>
      <c r="CD45" s="220"/>
      <c r="CE45" s="235" t="s">
        <v>18</v>
      </c>
      <c r="CF45" s="220"/>
      <c r="CG45" s="203"/>
    </row>
    <row r="46" spans="1:85" ht="12.75">
      <c r="A46" s="239"/>
      <c r="B46" s="24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03"/>
      <c r="V46" s="239"/>
      <c r="W46" s="240"/>
      <c r="X46" s="213"/>
      <c r="Y46" s="213"/>
      <c r="Z46" s="213"/>
      <c r="AA46" s="213"/>
      <c r="AB46" s="213"/>
      <c r="AC46" s="213"/>
      <c r="AD46" s="238"/>
      <c r="AE46" s="213"/>
      <c r="AF46" s="213"/>
      <c r="AG46" s="213"/>
      <c r="AH46" s="238"/>
      <c r="AI46" s="238"/>
      <c r="AJ46" s="238"/>
      <c r="AK46" s="238"/>
      <c r="AL46" s="238"/>
      <c r="AM46" s="213"/>
      <c r="AN46" s="238"/>
      <c r="AO46" s="238"/>
      <c r="AP46" s="228"/>
      <c r="AQ46" s="239"/>
      <c r="AR46" s="24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195"/>
      <c r="BL46" s="203"/>
      <c r="BM46" s="239"/>
      <c r="BN46" s="208"/>
      <c r="BO46" s="201">
        <f t="shared" si="21"/>
        <v>0</v>
      </c>
      <c r="BP46" s="209"/>
      <c r="BQ46" s="210"/>
      <c r="BR46" s="209"/>
      <c r="BS46" s="210"/>
      <c r="BT46" s="209"/>
      <c r="BU46" s="235"/>
      <c r="BV46" s="220"/>
      <c r="BW46" s="210"/>
      <c r="BX46" s="209"/>
      <c r="BY46" s="235"/>
      <c r="BZ46" s="220"/>
      <c r="CA46" s="235"/>
      <c r="CB46" s="220"/>
      <c r="CC46" s="235"/>
      <c r="CD46" s="220"/>
      <c r="CE46" s="235"/>
      <c r="CF46" s="220"/>
      <c r="CG46" s="203"/>
    </row>
    <row r="47" spans="1:85" ht="12.75">
      <c r="A47" s="239"/>
      <c r="B47" s="24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39"/>
      <c r="V47" s="239"/>
      <c r="W47" s="239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28"/>
      <c r="AQ47" s="239"/>
      <c r="AR47" s="24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195"/>
      <c r="BL47" s="239"/>
      <c r="BM47" s="239"/>
      <c r="BN47" s="240"/>
      <c r="BO47" s="201">
        <f t="shared" si="21"/>
        <v>0</v>
      </c>
      <c r="BP47" s="209"/>
      <c r="BQ47" s="210"/>
      <c r="BR47" s="209"/>
      <c r="BS47" s="210"/>
      <c r="BT47" s="209"/>
      <c r="BU47" s="235"/>
      <c r="BV47" s="220"/>
      <c r="BW47" s="210"/>
      <c r="BX47" s="209"/>
      <c r="BY47" s="235"/>
      <c r="BZ47" s="220"/>
      <c r="CA47" s="235"/>
      <c r="CB47" s="220"/>
      <c r="CC47" s="235"/>
      <c r="CD47" s="220"/>
      <c r="CE47" s="235"/>
      <c r="CF47" s="220"/>
      <c r="CG47" s="239"/>
    </row>
    <row r="48" spans="1:85" ht="12.75">
      <c r="A48" s="239"/>
      <c r="B48" s="24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39"/>
      <c r="V48" s="239"/>
      <c r="W48" s="239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06"/>
      <c r="AQ48" s="239"/>
      <c r="AR48" s="24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195"/>
      <c r="BL48" s="239"/>
      <c r="BM48" s="239"/>
      <c r="BN48" s="240"/>
      <c r="BO48" s="201">
        <f t="shared" si="21"/>
        <v>0</v>
      </c>
      <c r="BP48" s="209"/>
      <c r="BQ48" s="210"/>
      <c r="BR48" s="209"/>
      <c r="BS48" s="210"/>
      <c r="BT48" s="209"/>
      <c r="BU48" s="235"/>
      <c r="BV48" s="220"/>
      <c r="BW48" s="210"/>
      <c r="BX48" s="209"/>
      <c r="BY48" s="235"/>
      <c r="BZ48" s="220"/>
      <c r="CA48" s="235"/>
      <c r="CB48" s="220"/>
      <c r="CC48" s="235"/>
      <c r="CD48" s="220"/>
      <c r="CE48" s="235"/>
      <c r="CF48" s="220"/>
      <c r="CG48" s="239"/>
    </row>
    <row r="49" spans="1:85" ht="12.75">
      <c r="A49" s="239"/>
      <c r="B49" s="24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39"/>
      <c r="V49" s="239"/>
      <c r="W49" s="239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06"/>
      <c r="AQ49" s="239"/>
      <c r="AR49" s="24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195"/>
      <c r="BL49" s="239"/>
      <c r="BM49" s="239"/>
      <c r="BN49" s="24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  <c r="BZ49" s="220"/>
      <c r="CA49" s="220"/>
      <c r="CB49" s="220"/>
      <c r="CC49" s="220"/>
      <c r="CD49" s="220"/>
      <c r="CE49" s="220"/>
      <c r="CF49" s="220"/>
      <c r="CG49" s="239"/>
    </row>
    <row r="50" spans="1:85" ht="12.75">
      <c r="A50" s="239"/>
      <c r="B50" s="24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39"/>
      <c r="V50" s="239"/>
      <c r="W50" s="239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06"/>
      <c r="AQ50" s="239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195"/>
      <c r="BL50" s="239"/>
      <c r="BM50" s="239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39"/>
    </row>
    <row r="51" spans="1:85" ht="12.75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39"/>
      <c r="V51" s="239"/>
      <c r="W51" s="239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06"/>
      <c r="AQ51" s="239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195"/>
      <c r="BL51" s="239"/>
      <c r="BM51" s="239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39"/>
    </row>
    <row r="52" spans="1:85" ht="12.75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39"/>
      <c r="V52" s="239"/>
      <c r="W52" s="239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06"/>
      <c r="AQ52" s="239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195"/>
      <c r="BL52" s="239"/>
      <c r="BM52" s="239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39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B7"/>
  <sheetViews>
    <sheetView workbookViewId="0"/>
  </sheetViews>
  <sheetFormatPr defaultColWidth="12.7109375" defaultRowHeight="15" customHeight="1"/>
  <cols>
    <col min="1" max="1" width="27.42578125" customWidth="1"/>
  </cols>
  <sheetData>
    <row r="1" spans="1:2" ht="15" customHeight="1">
      <c r="A1" s="171" t="s">
        <v>313</v>
      </c>
      <c r="B1" s="241" t="s">
        <v>314</v>
      </c>
    </row>
    <row r="2" spans="1:2" ht="15" customHeight="1">
      <c r="A2" s="242" t="s">
        <v>315</v>
      </c>
      <c r="B2" s="243">
        <v>50</v>
      </c>
    </row>
    <row r="3" spans="1:2" ht="15" customHeight="1">
      <c r="A3" s="242" t="s">
        <v>316</v>
      </c>
      <c r="B3" s="243">
        <v>3125</v>
      </c>
    </row>
    <row r="4" spans="1:2" ht="15" customHeight="1">
      <c r="A4" s="242" t="s">
        <v>317</v>
      </c>
      <c r="B4" s="243">
        <f>B3*0.375</f>
        <v>1171.875</v>
      </c>
    </row>
    <row r="5" spans="1:2" ht="15" customHeight="1">
      <c r="A5" s="242" t="s">
        <v>318</v>
      </c>
      <c r="B5" s="243">
        <v>0</v>
      </c>
    </row>
    <row r="6" spans="1:2" ht="15" customHeight="1">
      <c r="A6" s="242"/>
      <c r="B6" s="243"/>
    </row>
    <row r="7" spans="1:2" ht="15" customHeight="1">
      <c r="A7" s="242"/>
      <c r="B7" s="243"/>
    </row>
  </sheetData>
  <autoFilter ref="A1:B7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</vt:i4>
      </vt:variant>
    </vt:vector>
  </HeadingPairs>
  <TitlesOfParts>
    <vt:vector size="16" baseType="lpstr">
      <vt:lpstr>ESTADO</vt:lpstr>
      <vt:lpstr>Resumo de Entregas e Aproveitam</vt:lpstr>
      <vt:lpstr>Cópia de Resumo de Entregas e A</vt:lpstr>
      <vt:lpstr>Simulação Mídia</vt:lpstr>
      <vt:lpstr>TAB Social Branded </vt:lpstr>
      <vt:lpstr>TAB Redes Sociais (100%)</vt:lpstr>
      <vt:lpstr>TAB Redes Sociais (30%)</vt:lpstr>
      <vt:lpstr>TAB RICtv 2023</vt:lpstr>
      <vt:lpstr>TAB RIC Mais</vt:lpstr>
      <vt:lpstr>TAB Zedia</vt:lpstr>
      <vt:lpstr>TAB RIC Podcasts</vt:lpstr>
      <vt:lpstr>Tab JP News (mai23)</vt:lpstr>
      <vt:lpstr>Tab Jovem Pan (mai23)</vt:lpstr>
      <vt:lpstr>Tab JP Folha (mai23)</vt:lpstr>
      <vt:lpstr>Tab Topview (mai23)</vt:lpstr>
      <vt:lpstr>'Simulação Mídia'!midia_total_tab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Aghinoni Fantin</dc:creator>
  <cp:lastModifiedBy>Alice Aghinoni Fantin</cp:lastModifiedBy>
  <dcterms:created xsi:type="dcterms:W3CDTF">2024-04-23T15:46:12Z</dcterms:created>
  <dcterms:modified xsi:type="dcterms:W3CDTF">2024-05-02T20:00:44Z</dcterms:modified>
</cp:coreProperties>
</file>